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2" windowWidth="15192" windowHeight="8448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<sst xmlns="http://schemas.openxmlformats.org/spreadsheetml/2006/main" count="196" uniqueCount="102">
  <si>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</si>
  <si>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</si>
  <si>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</si>
  <si>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</si>
  <si>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</si>
  <si>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</si>
  <si>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</si>
  <si>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</si>
  <si>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</si>
  <si>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</si>
  <si>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</si>
  <si>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</si>
  <si>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</si>
  <si>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</si>
  <si>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</si>
  <si>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</si>
  <si>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</si>
  <si>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</si>
  <si>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</si>
  <si>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</si>
  <si>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</si>
  <si>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</si>
  <si>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</si>
  <si>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</si>
  <si>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</si>
  <si>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</si>
  <si>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</si>
  <si>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</si>
  <si>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</si>
  <si>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</si>
  <si>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</si>
  <si>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</si>
  <si>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</si>
  <si>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</si>
  <si>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</si>
  <si>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</si>
  <si>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</si>
  <si>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</si>
  <si>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</si>
  <si>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</si>
  <si>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</si>
  <si>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</si>
  <si>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</si>
  <si>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</si>
  <si>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</si>
  <si>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</si>
  <si>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Loan - due after 12 months</t>
  </si>
  <si>
    <t>Current liabilities</t>
  </si>
  <si>
    <t>Banks - due within 12 months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</si>
  <si>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</si>
  <si>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</si>
  <si>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</si>
  <si>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</si>
  <si>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</si>
  <si>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</si>
  <si>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</si>
  <si>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</si>
  <si>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</si>
  <si>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</si>
  <si>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</si>
  <si>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</si>
  <si>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</si>
  <si>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</si>
  <si>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</si>
  <si>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</si>
  <si>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</si>
  <si>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</si>
  <si>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</si>
  <si>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</si>
  <si>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</si>
  <si>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</si>
  <si>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</si>
  <si>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</si>
  <si>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</si>
  <si>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</si>
  <si>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</si>
  <si>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</si>
  <si>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</si>
  <si>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</si>
  <si>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</si>
  <si>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</si>
  <si>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</si>
  <si>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</si>
  <si>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</si>
  <si>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</si>
  <si>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</si>
  <si>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</si>
  <si>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</si>
  <si>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</si>
  <si>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</si>
  <si>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</si>
  <si>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</si>
  <si>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</si>
  <si>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</si>
  <si>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</si>
  <si>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</si>
  <si>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</si>
  <si>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</si>
  <si>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</si>
  <si>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Liabilities associated with assets held for sale</t>
  </si>
  <si>
    <t>Assets held for sale</t>
  </si>
  <si>
    <t>Rights of use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</si>
</sst>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(#,##0.0\)"/>
    <numFmt numFmtId="179" formatCode="\+0.0%"/>
    <numFmt numFmtId="180" formatCode="#,##0.0;\-#,##0.0"/>
    <numFmt numFmtId="181" formatCode="\+0.0%;\(0.0%\)"/>
    <numFmt numFmtId="182" formatCode="_-* #,##0.0_-;\-* #,##0.0_-;_-* &quot;-&quot;??_-;_-@_-"/>
    <numFmt numFmtId="183" formatCode="\+#,##0.0;\(#,##0.0\)"/>
    <numFmt numFmtId="184" formatCode="0.0%;\(0.0%\)"/>
    <numFmt numFmtId="185" formatCode="\(#,##0.0\);\+#,##0.0"/>
    <numFmt numFmtId="186" formatCode="\+#,##0;\(#,##0\)"/>
    <numFmt numFmtId="187" formatCode="#,##0.000;\(#,##0.000\)"/>
    <numFmt numFmtId="188" formatCode="[$-410]dddd\ d\ mmmm\ yyyy"/>
  </numFmts>
  <fonts count="8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2" fillId="34" borderId="1" applyNumberFormat="0" applyAlignment="0" applyProtection="0"/>
    <xf numFmtId="0" fontId="24" fillId="5" borderId="2" applyNumberFormat="0" applyAlignment="0" applyProtection="0"/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6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7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58" borderId="0" applyNumberFormat="0" applyBorder="0" applyAlignment="0" applyProtection="0"/>
    <xf numFmtId="0" fontId="76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0" fontId="6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0" fontId="3" fillId="54" borderId="27" xfId="83" applyNumberFormat="1" applyFont="1" applyFill="1" applyBorder="1" applyAlignment="1" applyProtection="1">
      <alignment horizontal="center" vertical="center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7" fillId="62" borderId="27" xfId="83" applyFont="1" applyFill="1" applyBorder="1" applyAlignment="1" applyProtection="1">
      <alignment horizontal="left" vertical="center"/>
      <protection hidden="1"/>
    </xf>
    <xf numFmtId="170" fontId="78" fillId="62" borderId="27" xfId="83" applyNumberFormat="1" applyFont="1" applyFill="1" applyBorder="1" applyAlignment="1" applyProtection="1" quotePrefix="1">
      <alignment horizontal="center" vertical="center" wrapText="1"/>
      <protection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2" fillId="61" borderId="31" xfId="83" applyFont="1" applyFill="1" applyBorder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31" xfId="83" applyFont="1" applyFill="1" applyBorder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0" fontId="12" fillId="61" borderId="32" xfId="0" applyFont="1" applyFill="1" applyBorder="1" applyAlignment="1">
      <alignment horizontal="left" wrapText="1"/>
    </xf>
    <xf numFmtId="184" fontId="47" fillId="61" borderId="0" xfId="0" applyNumberFormat="1" applyFont="1" applyFill="1" applyBorder="1" applyAlignment="1">
      <alignment wrapText="1"/>
    </xf>
    <xf numFmtId="183" fontId="12" fillId="61" borderId="0" xfId="0" applyNumberFormat="1" applyFont="1" applyFill="1" applyBorder="1" applyAlignment="1">
      <alignment wrapText="1"/>
    </xf>
    <xf numFmtId="181" fontId="12" fillId="61" borderId="33" xfId="87" applyNumberFormat="1" applyFont="1" applyFill="1" applyBorder="1" applyAlignment="1">
      <alignment wrapText="1"/>
    </xf>
    <xf numFmtId="0" fontId="12" fillId="61" borderId="0" xfId="0" applyFont="1" applyFill="1" applyAlignment="1">
      <alignment/>
    </xf>
    <xf numFmtId="0" fontId="0" fillId="61" borderId="32" xfId="0" applyFont="1" applyFill="1" applyBorder="1" applyAlignment="1">
      <alignment horizontal="left" wrapText="1"/>
    </xf>
    <xf numFmtId="185" fontId="0" fillId="61" borderId="0" xfId="0" applyNumberFormat="1" applyFont="1" applyFill="1" applyBorder="1" applyAlignment="1">
      <alignment wrapText="1"/>
    </xf>
    <xf numFmtId="181" fontId="0" fillId="61" borderId="33" xfId="87" applyNumberFormat="1" applyFont="1" applyFill="1" applyBorder="1" applyAlignment="1">
      <alignment wrapText="1"/>
    </xf>
    <xf numFmtId="183" fontId="0" fillId="61" borderId="0" xfId="0" applyNumberFormat="1" applyFont="1" applyFill="1" applyBorder="1" applyAlignment="1">
      <alignment wrapText="1"/>
    </xf>
    <xf numFmtId="0" fontId="12" fillId="61" borderId="34" xfId="0" applyFont="1" applyFill="1" applyBorder="1" applyAlignment="1">
      <alignment horizontal="left" wrapText="1"/>
    </xf>
    <xf numFmtId="184" fontId="48" fillId="61" borderId="27" xfId="0" applyNumberFormat="1" applyFont="1" applyFill="1" applyBorder="1" applyAlignment="1">
      <alignment wrapText="1"/>
    </xf>
    <xf numFmtId="183" fontId="12" fillId="61" borderId="27" xfId="0" applyNumberFormat="1" applyFont="1" applyFill="1" applyBorder="1" applyAlignment="1">
      <alignment wrapText="1"/>
    </xf>
    <xf numFmtId="179" fontId="12" fillId="61" borderId="35" xfId="87" applyNumberFormat="1" applyFont="1" applyFill="1" applyBorder="1" applyAlignment="1">
      <alignment wrapText="1"/>
    </xf>
    <xf numFmtId="174" fontId="12" fillId="61" borderId="0" xfId="0" applyNumberFormat="1" applyFont="1" applyFill="1" applyBorder="1" applyAlignment="1">
      <alignment wrapText="1"/>
    </xf>
    <xf numFmtId="177" fontId="12" fillId="61" borderId="33" xfId="0" applyNumberFormat="1" applyFont="1" applyFill="1" applyBorder="1" applyAlignment="1">
      <alignment wrapText="1"/>
    </xf>
    <xf numFmtId="177" fontId="0" fillId="61" borderId="33" xfId="0" applyNumberFormat="1" applyFont="1" applyFill="1" applyBorder="1" applyAlignment="1">
      <alignment wrapText="1"/>
    </xf>
    <xf numFmtId="0" fontId="47" fillId="61" borderId="32" xfId="0" applyFont="1" applyFill="1" applyBorder="1" applyAlignment="1" quotePrefix="1">
      <alignment horizontal="right" wrapText="1"/>
    </xf>
    <xf numFmtId="183" fontId="47" fillId="61" borderId="0" xfId="0" applyNumberFormat="1" applyFont="1" applyFill="1" applyBorder="1" applyAlignment="1">
      <alignment wrapText="1"/>
    </xf>
    <xf numFmtId="177" fontId="47" fillId="61" borderId="33" xfId="0" applyNumberFormat="1" applyFont="1" applyFill="1" applyBorder="1" applyAlignment="1">
      <alignment wrapText="1"/>
    </xf>
    <xf numFmtId="0" fontId="0" fillId="61" borderId="36" xfId="0" applyFont="1" applyFill="1" applyBorder="1" applyAlignment="1">
      <alignment horizontal="left" wrapText="1"/>
    </xf>
    <xf numFmtId="183" fontId="47" fillId="61" borderId="29" xfId="0" applyNumberFormat="1" applyFont="1" applyFill="1" applyBorder="1" applyAlignment="1">
      <alignment wrapText="1"/>
    </xf>
    <xf numFmtId="181" fontId="0" fillId="61" borderId="37" xfId="87" applyNumberFormat="1" applyFont="1" applyFill="1" applyBorder="1" applyAlignment="1">
      <alignment wrapText="1"/>
    </xf>
    <xf numFmtId="0" fontId="0" fillId="61" borderId="0" xfId="0" applyFont="1" applyFill="1" applyAlignment="1">
      <alignment horizontal="left"/>
    </xf>
    <xf numFmtId="0" fontId="0" fillId="61" borderId="0" xfId="0" applyFont="1" applyFill="1" applyBorder="1" applyAlignment="1">
      <alignment wrapText="1"/>
    </xf>
    <xf numFmtId="176" fontId="0" fillId="61" borderId="0" xfId="0" applyNumberFormat="1" applyFont="1" applyFill="1" applyBorder="1" applyAlignment="1">
      <alignment wrapText="1"/>
    </xf>
    <xf numFmtId="177" fontId="0" fillId="61" borderId="0" xfId="0" applyNumberFormat="1" applyFont="1" applyFill="1" applyBorder="1" applyAlignment="1">
      <alignment wrapText="1"/>
    </xf>
    <xf numFmtId="171" fontId="12" fillId="61" borderId="0" xfId="0" applyNumberFormat="1" applyFont="1" applyFill="1" applyBorder="1" applyAlignment="1">
      <alignment wrapText="1"/>
    </xf>
    <xf numFmtId="174" fontId="0" fillId="61" borderId="29" xfId="0" applyNumberFormat="1" applyFont="1" applyFill="1" applyBorder="1" applyAlignment="1">
      <alignment wrapText="1"/>
    </xf>
    <xf numFmtId="49" fontId="0" fillId="61" borderId="29" xfId="0" applyNumberFormat="1" applyFont="1" applyFill="1" applyBorder="1" applyAlignment="1">
      <alignment horizontal="right" vertical="center" wrapText="1"/>
    </xf>
    <xf numFmtId="0" fontId="0" fillId="61" borderId="37" xfId="0" applyFont="1" applyFill="1" applyBorder="1" applyAlignment="1">
      <alignment/>
    </xf>
    <xf numFmtId="0" fontId="79" fillId="63" borderId="34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5" xfId="0" applyNumberFormat="1" applyFont="1" applyFill="1" applyBorder="1" applyAlignment="1">
      <alignment horizontal="center" vertical="center" wrapText="1"/>
    </xf>
    <xf numFmtId="0" fontId="79" fillId="63" borderId="35" xfId="0" applyFont="1" applyFill="1" applyBorder="1" applyAlignment="1">
      <alignment horizontal="center" vertical="center" wrapText="1"/>
    </xf>
    <xf numFmtId="0" fontId="80" fillId="63" borderId="34" xfId="0" applyFont="1" applyFill="1" applyBorder="1" applyAlignment="1">
      <alignment horizontal="left" vertical="center" wrapText="1"/>
    </xf>
    <xf numFmtId="180" fontId="9" fillId="61" borderId="0" xfId="0" applyNumberFormat="1" applyFont="1" applyFill="1" applyBorder="1" applyAlignment="1">
      <alignment wrapText="1"/>
    </xf>
    <xf numFmtId="172" fontId="10" fillId="61" borderId="0" xfId="0" applyNumberFormat="1" applyFont="1" applyFill="1" applyBorder="1" applyAlignment="1">
      <alignment wrapText="1"/>
    </xf>
    <xf numFmtId="173" fontId="10" fillId="61" borderId="0" xfId="0" applyNumberFormat="1" applyFont="1" applyFill="1" applyBorder="1" applyAlignment="1">
      <alignment wrapText="1"/>
    </xf>
    <xf numFmtId="171" fontId="9" fillId="61" borderId="27" xfId="0" applyNumberFormat="1" applyFont="1" applyFill="1" applyBorder="1" applyAlignment="1">
      <alignment wrapText="1"/>
    </xf>
    <xf numFmtId="175" fontId="9" fillId="61" borderId="0" xfId="0" applyNumberFormat="1" applyFont="1" applyFill="1" applyBorder="1" applyAlignment="1">
      <alignment wrapText="1"/>
    </xf>
    <xf numFmtId="175" fontId="10" fillId="61" borderId="0" xfId="0" applyNumberFormat="1" applyFont="1" applyFill="1" applyBorder="1" applyAlignment="1">
      <alignment wrapText="1"/>
    </xf>
    <xf numFmtId="182" fontId="13" fillId="61" borderId="0" xfId="79" applyNumberFormat="1" applyFont="1" applyFill="1" applyBorder="1" applyAlignment="1">
      <alignment wrapText="1"/>
    </xf>
    <xf numFmtId="175" fontId="10" fillId="61" borderId="29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84" fontId="13" fillId="61" borderId="0" xfId="0" applyNumberFormat="1" applyFont="1" applyFill="1" applyBorder="1" applyAlignment="1">
      <alignment wrapText="1"/>
    </xf>
    <xf numFmtId="183" fontId="9" fillId="61" borderId="0" xfId="0" applyNumberFormat="1" applyFont="1" applyFill="1" applyBorder="1" applyAlignment="1">
      <alignment wrapText="1"/>
    </xf>
    <xf numFmtId="181" fontId="9" fillId="61" borderId="33" xfId="87" applyNumberFormat="1" applyFont="1" applyFill="1" applyBorder="1" applyAlignment="1">
      <alignment wrapText="1"/>
    </xf>
    <xf numFmtId="0" fontId="10" fillId="61" borderId="32" xfId="0" applyFont="1" applyFill="1" applyBorder="1" applyAlignment="1">
      <alignment horizontal="left" wrapText="1"/>
    </xf>
    <xf numFmtId="185" fontId="10" fillId="61" borderId="0" xfId="0" applyNumberFormat="1" applyFont="1" applyFill="1" applyBorder="1" applyAlignment="1">
      <alignment wrapText="1"/>
    </xf>
    <xf numFmtId="181" fontId="10" fillId="61" borderId="33" xfId="87" applyNumberFormat="1" applyFont="1" applyFill="1" applyBorder="1" applyAlignment="1">
      <alignment wrapText="1"/>
    </xf>
    <xf numFmtId="183" fontId="10" fillId="61" borderId="0" xfId="0" applyNumberFormat="1" applyFont="1" applyFill="1" applyBorder="1" applyAlignment="1">
      <alignment wrapText="1"/>
    </xf>
    <xf numFmtId="0" fontId="9" fillId="61" borderId="34" xfId="0" applyFont="1" applyFill="1" applyBorder="1" applyAlignment="1">
      <alignment horizontal="left" wrapText="1"/>
    </xf>
    <xf numFmtId="180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83" fontId="9" fillId="61" borderId="27" xfId="0" applyNumberFormat="1" applyFont="1" applyFill="1" applyBorder="1" applyAlignment="1">
      <alignment wrapText="1"/>
    </xf>
    <xf numFmtId="179" fontId="9" fillId="61" borderId="35" xfId="87" applyNumberFormat="1" applyFont="1" applyFill="1" applyBorder="1" applyAlignment="1">
      <alignment wrapText="1"/>
    </xf>
    <xf numFmtId="171" fontId="9" fillId="61" borderId="0" xfId="0" applyNumberFormat="1" applyFont="1" applyFill="1" applyBorder="1" applyAlignment="1">
      <alignment wrapText="1"/>
    </xf>
    <xf numFmtId="177" fontId="9" fillId="61" borderId="33" xfId="0" applyNumberFormat="1" applyFont="1" applyFill="1" applyBorder="1" applyAlignment="1">
      <alignment wrapText="1"/>
    </xf>
    <xf numFmtId="182" fontId="10" fillId="61" borderId="0" xfId="79" applyNumberFormat="1" applyFont="1" applyFill="1" applyBorder="1" applyAlignment="1">
      <alignment wrapText="1"/>
    </xf>
    <xf numFmtId="177" fontId="10" fillId="61" borderId="33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left" wrapText="1"/>
    </xf>
    <xf numFmtId="182" fontId="10" fillId="61" borderId="29" xfId="79" applyNumberFormat="1" applyFont="1" applyFill="1" applyBorder="1" applyAlignment="1">
      <alignment wrapText="1"/>
    </xf>
    <xf numFmtId="183" fontId="10" fillId="61" borderId="29" xfId="0" applyNumberFormat="1" applyFont="1" applyFill="1" applyBorder="1" applyAlignment="1">
      <alignment wrapText="1"/>
    </xf>
    <xf numFmtId="177" fontId="10" fillId="61" borderId="37" xfId="0" applyNumberFormat="1" applyFont="1" applyFill="1" applyBorder="1" applyAlignment="1">
      <alignment wrapText="1"/>
    </xf>
    <xf numFmtId="171" fontId="12" fillId="61" borderId="0" xfId="0" applyNumberFormat="1" applyFont="1" applyFill="1" applyAlignment="1">
      <alignment/>
    </xf>
    <xf numFmtId="180" fontId="12" fillId="61" borderId="0" xfId="0" applyNumberFormat="1" applyFont="1" applyFill="1" applyAlignment="1">
      <alignment/>
    </xf>
    <xf numFmtId="171" fontId="0" fillId="61" borderId="0" xfId="0" applyNumberFormat="1" applyFill="1" applyAlignment="1">
      <alignment/>
    </xf>
    <xf numFmtId="174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7" xfId="0" applyFill="1" applyBorder="1" applyAlignment="1">
      <alignment/>
    </xf>
    <xf numFmtId="0" fontId="0" fillId="61" borderId="0" xfId="0" applyFill="1" applyAlignment="1">
      <alignment horizontal="left"/>
    </xf>
    <xf numFmtId="0" fontId="80" fillId="64" borderId="34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0" fontId="79" fillId="64" borderId="35" xfId="0" applyFont="1" applyFill="1" applyBorder="1" applyAlignment="1">
      <alignment horizontal="center" vertical="center" wrapText="1"/>
    </xf>
    <xf numFmtId="0" fontId="79" fillId="64" borderId="34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15" fontId="79" fillId="64" borderId="35" xfId="0" applyNumberFormat="1" applyFont="1" applyFill="1" applyBorder="1" applyAlignment="1">
      <alignment horizontal="center" vertical="center" wrapText="1"/>
    </xf>
    <xf numFmtId="181" fontId="9" fillId="61" borderId="33" xfId="0" applyNumberFormat="1" applyFont="1" applyFill="1" applyBorder="1" applyAlignment="1">
      <alignment wrapText="1"/>
    </xf>
    <xf numFmtId="181" fontId="9" fillId="61" borderId="35" xfId="87" applyNumberFormat="1" applyFont="1" applyFill="1" applyBorder="1" applyAlignment="1">
      <alignment wrapText="1"/>
    </xf>
    <xf numFmtId="181" fontId="10" fillId="61" borderId="33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2" xfId="0" applyFont="1" applyFill="1" applyBorder="1" applyAlignment="1">
      <alignment horizontal="right" wrapText="1"/>
    </xf>
    <xf numFmtId="171" fontId="10" fillId="61" borderId="0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right" wrapText="1"/>
    </xf>
    <xf numFmtId="171" fontId="10" fillId="61" borderId="29" xfId="0" applyNumberFormat="1" applyFont="1" applyFill="1" applyBorder="1" applyAlignment="1">
      <alignment wrapText="1"/>
    </xf>
    <xf numFmtId="181" fontId="10" fillId="61" borderId="37" xfId="0" applyNumberFormat="1" applyFont="1" applyFill="1" applyBorder="1" applyAlignment="1">
      <alignment wrapText="1"/>
    </xf>
    <xf numFmtId="174" fontId="10" fillId="61" borderId="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6" fontId="10" fillId="61" borderId="0" xfId="0" applyNumberFormat="1" applyFont="1" applyFill="1" applyBorder="1" applyAlignment="1">
      <alignment wrapText="1"/>
    </xf>
    <xf numFmtId="174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9" fillId="62" borderId="34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5" xfId="0" applyNumberFormat="1" applyFont="1" applyFill="1" applyBorder="1" applyAlignment="1">
      <alignment horizontal="center" vertical="center" wrapText="1"/>
    </xf>
    <xf numFmtId="0" fontId="79" fillId="62" borderId="35" xfId="0" applyFont="1" applyFill="1" applyBorder="1" applyAlignment="1">
      <alignment horizontal="center" vertical="center" wrapText="1"/>
    </xf>
    <xf numFmtId="0" fontId="80" fillId="62" borderId="34" xfId="0" applyFont="1" applyFill="1" applyBorder="1" applyAlignment="1">
      <alignment horizontal="left" vertical="center" wrapText="1"/>
    </xf>
    <xf numFmtId="173" fontId="9" fillId="61" borderId="27" xfId="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9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1" fontId="9" fillId="61" borderId="35" xfId="0" applyNumberFormat="1" applyFont="1" applyFill="1" applyBorder="1" applyAlignment="1">
      <alignment wrapText="1"/>
    </xf>
    <xf numFmtId="173" fontId="12" fillId="61" borderId="0" xfId="0" applyNumberFormat="1" applyFont="1" applyFill="1" applyAlignment="1">
      <alignment/>
    </xf>
    <xf numFmtId="0" fontId="79" fillId="65" borderId="34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5" xfId="0" applyNumberFormat="1" applyFont="1" applyFill="1" applyBorder="1" applyAlignment="1">
      <alignment horizontal="center" vertical="center" wrapText="1"/>
    </xf>
    <xf numFmtId="0" fontId="80" fillId="65" borderId="34" xfId="0" applyFont="1" applyFill="1" applyBorder="1" applyAlignment="1">
      <alignment horizontal="left" vertical="center" wrapText="1"/>
    </xf>
    <xf numFmtId="0" fontId="79" fillId="65" borderId="35" xfId="0" applyFont="1" applyFill="1" applyBorder="1" applyAlignment="1">
      <alignment horizontal="center" vertical="center" wrapText="1"/>
    </xf>
    <xf numFmtId="0" fontId="10" fillId="61" borderId="29" xfId="0" applyFont="1" applyFill="1" applyBorder="1" applyAlignment="1">
      <alignment wrapText="1"/>
    </xf>
    <xf numFmtId="186" fontId="10" fillId="61" borderId="29" xfId="0" applyNumberFormat="1" applyFont="1" applyFill="1" applyBorder="1" applyAlignment="1">
      <alignment wrapText="1"/>
    </xf>
    <xf numFmtId="181" fontId="10" fillId="61" borderId="37" xfId="87" applyNumberFormat="1" applyFont="1" applyFill="1" applyBorder="1" applyAlignment="1">
      <alignment wrapText="1"/>
    </xf>
    <xf numFmtId="0" fontId="79" fillId="66" borderId="34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5" xfId="0" applyNumberFormat="1" applyFont="1" applyFill="1" applyBorder="1" applyAlignment="1">
      <alignment horizontal="center" vertical="center" wrapText="1"/>
    </xf>
    <xf numFmtId="0" fontId="79" fillId="66" borderId="35" xfId="0" applyFont="1" applyFill="1" applyBorder="1" applyAlignment="1">
      <alignment horizontal="center" vertical="center" wrapText="1"/>
    </xf>
    <xf numFmtId="0" fontId="80" fillId="66" borderId="34" xfId="0" applyFont="1" applyFill="1" applyBorder="1" applyAlignment="1">
      <alignment horizontal="left" vertical="center" wrapText="1"/>
    </xf>
    <xf numFmtId="178" fontId="1" fillId="61" borderId="0" xfId="83" applyNumberFormat="1" applyFont="1" applyFill="1" applyBorder="1" applyProtection="1">
      <alignment/>
      <protection locked="0"/>
    </xf>
    <xf numFmtId="178" fontId="5" fillId="61" borderId="0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Protection="1">
      <alignment/>
      <protection hidden="1"/>
    </xf>
    <xf numFmtId="178" fontId="6" fillId="61" borderId="27" xfId="83" applyNumberFormat="1" applyFont="1" applyFill="1" applyBorder="1" applyProtection="1">
      <alignment/>
      <protection locked="0"/>
    </xf>
    <xf numFmtId="178" fontId="6" fillId="61" borderId="0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Alignment="1" applyProtection="1">
      <alignment horizontal="right"/>
      <protection hidden="1"/>
    </xf>
    <xf numFmtId="178" fontId="1" fillId="61" borderId="29" xfId="83" applyNumberFormat="1" applyFont="1" applyFill="1" applyBorder="1" applyProtection="1">
      <alignment/>
      <protection locked="0"/>
    </xf>
    <xf numFmtId="187" fontId="1" fillId="61" borderId="0" xfId="83" applyNumberFormat="1" applyFont="1" applyFill="1" applyBorder="1" applyProtection="1">
      <alignment/>
      <protection locked="0"/>
    </xf>
    <xf numFmtId="187" fontId="1" fillId="61" borderId="29" xfId="83" applyNumberFormat="1" applyFont="1" applyFill="1" applyBorder="1" applyProtection="1">
      <alignment/>
      <protection locked="0"/>
    </xf>
    <xf numFmtId="180" fontId="45" fillId="61" borderId="0" xfId="83" applyNumberFormat="1" applyFont="1" applyFill="1" applyBorder="1" applyAlignment="1" applyProtection="1">
      <alignment horizontal="right" vertical="center"/>
      <protection hidden="1"/>
    </xf>
    <xf numFmtId="180" fontId="2" fillId="60" borderId="27" xfId="83" applyNumberFormat="1" applyFont="1" applyFill="1" applyBorder="1" applyAlignment="1" applyProtection="1">
      <alignment vertical="center"/>
      <protection hidden="1"/>
    </xf>
    <xf numFmtId="180" fontId="3" fillId="61" borderId="0" xfId="83" applyNumberFormat="1" applyFont="1" applyFill="1" applyBorder="1" applyAlignment="1" applyProtection="1">
      <alignment vertical="center"/>
      <protection hidden="1"/>
    </xf>
    <xf numFmtId="180" fontId="45" fillId="61" borderId="0" xfId="83" applyNumberFormat="1" applyFont="1" applyFill="1" applyBorder="1" applyAlignment="1" applyProtection="1">
      <alignment vertical="center"/>
      <protection hidden="1"/>
    </xf>
    <xf numFmtId="180" fontId="2" fillId="15" borderId="38" xfId="83" applyNumberFormat="1" applyFont="1" applyFill="1" applyBorder="1" applyAlignment="1" applyProtection="1">
      <alignment horizontal="right" vertical="center"/>
      <protection hidden="1"/>
    </xf>
    <xf numFmtId="180" fontId="3" fillId="61" borderId="31" xfId="83" applyNumberFormat="1" applyFont="1" applyFill="1" applyBorder="1" applyAlignment="1" applyProtection="1">
      <alignment vertical="center"/>
      <protection hidden="1"/>
    </xf>
    <xf numFmtId="180" fontId="45" fillId="61" borderId="29" xfId="83" applyNumberFormat="1" applyFont="1" applyFill="1" applyBorder="1" applyAlignment="1" applyProtection="1">
      <alignment vertical="center"/>
      <protection hidden="1"/>
    </xf>
    <xf numFmtId="180" fontId="45" fillId="61" borderId="39" xfId="83" applyNumberFormat="1" applyFont="1" applyFill="1" applyBorder="1" applyAlignment="1" applyProtection="1">
      <alignment vertical="center"/>
      <protection hidden="1"/>
    </xf>
    <xf numFmtId="180" fontId="45" fillId="61" borderId="0" xfId="83" applyNumberFormat="1" applyFont="1" applyFill="1" applyBorder="1" applyAlignment="1" applyProtection="1" quotePrefix="1">
      <alignment horizontal="right" vertical="center"/>
      <protection hidden="1"/>
    </xf>
    <xf numFmtId="180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80" fontId="6" fillId="15" borderId="27" xfId="0" applyNumberFormat="1" applyFont="1" applyFill="1" applyBorder="1" applyAlignment="1">
      <alignment horizontal="right" vertical="center" wrapText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180" fontId="2" fillId="61" borderId="0" xfId="83" applyNumberFormat="1" applyFont="1" applyFill="1" applyBorder="1" applyAlignment="1" applyProtection="1">
      <alignment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70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4" fontId="77" fillId="62" borderId="27" xfId="83" applyNumberFormat="1" applyFont="1" applyFill="1" applyBorder="1" applyAlignment="1" applyProtection="1" quotePrefix="1">
      <alignment horizontal="right" vertical="center" wrapText="1"/>
      <protection/>
    </xf>
    <xf numFmtId="180" fontId="9" fillId="61" borderId="0" xfId="0" applyNumberFormat="1" applyFont="1" applyFill="1" applyAlignment="1">
      <alignment wrapText="1"/>
    </xf>
    <xf numFmtId="172" fontId="10" fillId="61" borderId="0" xfId="0" applyNumberFormat="1" applyFont="1" applyFill="1" applyAlignment="1">
      <alignment wrapText="1"/>
    </xf>
    <xf numFmtId="173" fontId="10" fillId="61" borderId="0" xfId="0" applyNumberFormat="1" applyFont="1" applyFill="1" applyAlignment="1">
      <alignment wrapText="1"/>
    </xf>
    <xf numFmtId="175" fontId="9" fillId="61" borderId="0" xfId="0" applyNumberFormat="1" applyFont="1" applyFill="1" applyAlignment="1">
      <alignment wrapText="1"/>
    </xf>
    <xf numFmtId="175" fontId="10" fillId="61" borderId="0" xfId="0" applyNumberFormat="1" applyFont="1" applyFill="1" applyAlignment="1">
      <alignment wrapText="1"/>
    </xf>
    <xf numFmtId="0" fontId="10" fillId="61" borderId="0" xfId="0" applyFont="1" applyFill="1" applyAlignment="1">
      <alignment wrapText="1"/>
    </xf>
    <xf numFmtId="171" fontId="10" fillId="61" borderId="0" xfId="0" applyNumberFormat="1" applyFont="1" applyFill="1" applyAlignment="1">
      <alignment wrapText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2" customWidth="1"/>
    <col min="2" max="3" width="9.140625" style="12" customWidth="1"/>
    <col min="4" max="16384" width="9.140625" style="13" customWidth="1"/>
  </cols>
  <sheetData>
    <row r="3" ht="25.5" customHeight="1"/>
    <row r="4" spans="1:3" ht="13.5">
      <c r="A4" s="24" t="s">
        <v>1</v>
      </c>
      <c r="B4" s="25"/>
      <c r="C4" s="189"/>
    </row>
    <row r="5" spans="1:3" ht="13.5">
      <c r="A5" s="1" t="s">
        <v>97</v>
      </c>
      <c r="B5" s="5">
        <v>2019</v>
      </c>
      <c r="C5" s="5">
        <v>2020</v>
      </c>
    </row>
    <row r="6" spans="1:3" ht="13.5">
      <c r="A6" s="14" t="s">
        <v>2</v>
      </c>
      <c r="B6" s="166">
        <v>6912.8</v>
      </c>
      <c r="C6" s="166">
        <v>7079</v>
      </c>
    </row>
    <row r="7" spans="1:3" ht="12" customHeight="1">
      <c r="A7" s="14" t="s">
        <v>3</v>
      </c>
      <c r="B7" s="166">
        <v>0</v>
      </c>
      <c r="C7" s="166">
        <v>0</v>
      </c>
    </row>
    <row r="8" spans="1:3" ht="13.5">
      <c r="A8" s="14" t="s">
        <v>4</v>
      </c>
      <c r="B8" s="166">
        <v>530.8</v>
      </c>
      <c r="C8" s="166">
        <v>467.8</v>
      </c>
    </row>
    <row r="9" spans="1:3" ht="13.5">
      <c r="A9" s="15" t="s">
        <v>87</v>
      </c>
      <c r="B9" s="167">
        <v>0</v>
      </c>
      <c r="C9" s="167">
        <v>0</v>
      </c>
    </row>
    <row r="10" spans="1:3" ht="13.5">
      <c r="A10" s="15"/>
      <c r="B10" s="168"/>
      <c r="C10" s="168"/>
    </row>
    <row r="11" spans="1:3" ht="13.5">
      <c r="A11" s="14" t="s">
        <v>86</v>
      </c>
      <c r="B11" s="166">
        <v>-3458.2</v>
      </c>
      <c r="C11" s="166">
        <v>-3410.6</v>
      </c>
    </row>
    <row r="12" spans="1:3" ht="13.5">
      <c r="A12" s="14" t="s">
        <v>5</v>
      </c>
      <c r="B12" s="166">
        <v>-2318.2</v>
      </c>
      <c r="C12" s="166">
        <v>-2424.9</v>
      </c>
    </row>
    <row r="13" spans="1:3" ht="13.5">
      <c r="A13" s="14" t="s">
        <v>6</v>
      </c>
      <c r="B13" s="166">
        <v>-560.4</v>
      </c>
      <c r="C13" s="166">
        <v>-572.7</v>
      </c>
    </row>
    <row r="14" spans="1:3" ht="13.5">
      <c r="A14" s="14" t="s">
        <v>7</v>
      </c>
      <c r="B14" s="166">
        <v>-542.6</v>
      </c>
      <c r="C14" s="166">
        <v>-571.7</v>
      </c>
    </row>
    <row r="15" spans="1:3" ht="13.5">
      <c r="A15" s="14" t="s">
        <v>8</v>
      </c>
      <c r="B15" s="166">
        <v>-59.3</v>
      </c>
      <c r="C15" s="166">
        <v>-58.9</v>
      </c>
    </row>
    <row r="16" spans="1:3" ht="13.5">
      <c r="A16" s="14" t="s">
        <v>9</v>
      </c>
      <c r="B16" s="166">
        <v>37.6</v>
      </c>
      <c r="C16" s="166">
        <v>43.3</v>
      </c>
    </row>
    <row r="17" spans="1:3" ht="13.5">
      <c r="A17" s="14"/>
      <c r="B17" s="168"/>
      <c r="C17" s="168"/>
    </row>
    <row r="18" spans="1:3" ht="13.5">
      <c r="A18" s="16" t="s">
        <v>10</v>
      </c>
      <c r="B18" s="169">
        <f>SUM(B6:B16)</f>
        <v>542.5000000000006</v>
      </c>
      <c r="C18" s="169">
        <f>SUM(C6:C16)</f>
        <v>551.3000000000005</v>
      </c>
    </row>
    <row r="19" spans="1:3" ht="13.5">
      <c r="A19" s="14"/>
      <c r="B19" s="170"/>
      <c r="C19" s="170"/>
    </row>
    <row r="20" spans="1:3" ht="13.5">
      <c r="A20" s="14" t="s">
        <v>11</v>
      </c>
      <c r="B20" s="171">
        <v>13.4</v>
      </c>
      <c r="C20" s="171">
        <v>8.2</v>
      </c>
    </row>
    <row r="21" spans="1:3" ht="13.5">
      <c r="A21" s="14" t="s">
        <v>12</v>
      </c>
      <c r="B21" s="171">
        <v>108.2</v>
      </c>
      <c r="C21" s="171">
        <v>73.4</v>
      </c>
    </row>
    <row r="22" spans="1:3" ht="13.5">
      <c r="A22" s="14" t="s">
        <v>13</v>
      </c>
      <c r="B22" s="171">
        <v>-247.6</v>
      </c>
      <c r="C22" s="171">
        <v>-198.3</v>
      </c>
    </row>
    <row r="23" spans="1:3" ht="13.5">
      <c r="A23" s="15" t="s">
        <v>87</v>
      </c>
      <c r="B23" s="167">
        <v>0</v>
      </c>
      <c r="C23" s="167">
        <v>0</v>
      </c>
    </row>
    <row r="24" spans="1:3" ht="13.5">
      <c r="A24" s="14"/>
      <c r="B24" s="171"/>
      <c r="C24" s="171"/>
    </row>
    <row r="25" spans="1:3" ht="13.5">
      <c r="A25" s="17" t="s">
        <v>94</v>
      </c>
      <c r="B25" s="171">
        <v>111.6</v>
      </c>
      <c r="C25" s="171">
        <v>0</v>
      </c>
    </row>
    <row r="26" spans="1:3" ht="13.5">
      <c r="A26" s="14"/>
      <c r="B26" s="168"/>
      <c r="C26" s="168"/>
    </row>
    <row r="27" spans="1:3" ht="13.5">
      <c r="A27" s="16" t="s">
        <v>14</v>
      </c>
      <c r="B27" s="169">
        <f>SUM(B18:B25)</f>
        <v>528.1000000000006</v>
      </c>
      <c r="C27" s="169">
        <f>SUM(C18:C25)</f>
        <v>434.60000000000053</v>
      </c>
    </row>
    <row r="28" spans="1:3" ht="13.5">
      <c r="A28" s="18"/>
      <c r="B28" s="170"/>
      <c r="C28" s="170"/>
    </row>
    <row r="29" spans="1:3" ht="13.5">
      <c r="A29" s="14" t="s">
        <v>15</v>
      </c>
      <c r="B29" s="171">
        <v>-126.1</v>
      </c>
      <c r="C29" s="171">
        <v>-111.8</v>
      </c>
    </row>
    <row r="30" spans="1:3" ht="13.5">
      <c r="A30" s="15"/>
      <c r="B30" s="166"/>
      <c r="C30" s="166"/>
    </row>
    <row r="31" spans="1:3" ht="13.5">
      <c r="A31" s="16" t="s">
        <v>16</v>
      </c>
      <c r="B31" s="169">
        <f>+B27+B29</f>
        <v>402.00000000000057</v>
      </c>
      <c r="C31" s="169">
        <f>+C27+C29</f>
        <v>322.8000000000005</v>
      </c>
    </row>
    <row r="32" spans="1:3" ht="13.5">
      <c r="A32" s="14"/>
      <c r="B32" s="166"/>
      <c r="C32" s="166"/>
    </row>
    <row r="33" spans="1:3" ht="13.5">
      <c r="A33" s="14" t="s">
        <v>17</v>
      </c>
      <c r="B33" s="171">
        <v>385.70000000000056</v>
      </c>
      <c r="C33" s="171">
        <v>302.7000000000005</v>
      </c>
    </row>
    <row r="34" spans="1:3" ht="13.5">
      <c r="A34" s="14" t="s">
        <v>18</v>
      </c>
      <c r="B34" s="171">
        <v>16.3</v>
      </c>
      <c r="C34" s="171">
        <v>20.1</v>
      </c>
    </row>
    <row r="35" spans="1:3" ht="13.5">
      <c r="A35" s="19" t="s">
        <v>19</v>
      </c>
      <c r="B35" s="172"/>
      <c r="C35" s="172"/>
    </row>
    <row r="36" spans="1:3" ht="13.5">
      <c r="A36" s="17" t="s">
        <v>88</v>
      </c>
      <c r="B36" s="173">
        <v>0.262</v>
      </c>
      <c r="C36" s="173">
        <v>0.206</v>
      </c>
    </row>
    <row r="37" spans="1:3" ht="14.25" thickBot="1">
      <c r="A37" s="23" t="s">
        <v>89</v>
      </c>
      <c r="B37" s="174">
        <v>0.262</v>
      </c>
      <c r="C37" s="174">
        <v>0.206</v>
      </c>
    </row>
    <row r="38" spans="1:3" ht="13.5">
      <c r="A38" s="20"/>
      <c r="B38" s="21"/>
      <c r="C38" s="21"/>
    </row>
    <row r="39" ht="13.5">
      <c r="A39" s="22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C32 C35 C30 C27:C28 B29:C29 B27:B28 B31:C31 B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2" bestFit="1" customWidth="1"/>
    <col min="2" max="3" width="10.421875" style="12" bestFit="1" customWidth="1"/>
    <col min="4" max="16384" width="9.140625" style="12" customWidth="1"/>
  </cols>
  <sheetData>
    <row r="5" spans="1:3" ht="14.25" customHeight="1">
      <c r="A5" s="24" t="s">
        <v>96</v>
      </c>
      <c r="B5" s="190">
        <v>43830</v>
      </c>
      <c r="C5" s="190">
        <v>44196</v>
      </c>
    </row>
    <row r="6" spans="1:3" ht="13.5">
      <c r="A6" s="2" t="s">
        <v>20</v>
      </c>
      <c r="B6" s="11"/>
      <c r="C6" s="11"/>
    </row>
    <row r="7" spans="1:3" ht="13.5">
      <c r="A7" s="26" t="s">
        <v>21</v>
      </c>
      <c r="B7" s="27"/>
      <c r="C7" s="27"/>
    </row>
    <row r="8" spans="1:3" ht="13.5">
      <c r="A8" s="28" t="s">
        <v>22</v>
      </c>
      <c r="B8" s="175">
        <v>1992.7</v>
      </c>
      <c r="C8" s="175">
        <v>1926.5</v>
      </c>
    </row>
    <row r="9" spans="1:3" ht="13.5">
      <c r="A9" s="28" t="s">
        <v>101</v>
      </c>
      <c r="B9" s="175">
        <v>96.9</v>
      </c>
      <c r="C9" s="175">
        <v>95.9</v>
      </c>
    </row>
    <row r="10" spans="1:3" ht="13.5">
      <c r="A10" s="28" t="s">
        <v>23</v>
      </c>
      <c r="B10" s="175">
        <v>3780.2</v>
      </c>
      <c r="C10" s="175">
        <v>3924.4</v>
      </c>
    </row>
    <row r="11" spans="1:9" ht="13.5">
      <c r="A11" s="28" t="s">
        <v>24</v>
      </c>
      <c r="B11" s="175">
        <v>812.9</v>
      </c>
      <c r="C11" s="175">
        <v>812.8</v>
      </c>
      <c r="I11" s="12" t="s">
        <v>80</v>
      </c>
    </row>
    <row r="12" spans="1:3" ht="13.5">
      <c r="A12" s="28" t="s">
        <v>25</v>
      </c>
      <c r="B12" s="175">
        <v>143.5</v>
      </c>
      <c r="C12" s="175">
        <v>187.9</v>
      </c>
    </row>
    <row r="13" spans="1:3" ht="13.5">
      <c r="A13" s="28" t="s">
        <v>26</v>
      </c>
      <c r="B13" s="175">
        <v>135.3</v>
      </c>
      <c r="C13" s="175">
        <v>140.8</v>
      </c>
    </row>
    <row r="14" spans="1:3" ht="13.5">
      <c r="A14" s="28" t="s">
        <v>27</v>
      </c>
      <c r="B14" s="175">
        <v>174.8</v>
      </c>
      <c r="C14" s="175">
        <v>156.6</v>
      </c>
    </row>
    <row r="15" spans="1:3" ht="13.5">
      <c r="A15" s="28" t="s">
        <v>28</v>
      </c>
      <c r="B15" s="175">
        <v>41.1</v>
      </c>
      <c r="C15" s="175">
        <v>14.4</v>
      </c>
    </row>
    <row r="16" spans="1:8" ht="13.5">
      <c r="A16" s="7"/>
      <c r="B16" s="176">
        <f>SUM(B8:B15)</f>
        <v>7177.4</v>
      </c>
      <c r="C16" s="176">
        <f>SUM(C8:C15)</f>
        <v>7259.3</v>
      </c>
      <c r="H16" s="12" t="s">
        <v>80</v>
      </c>
    </row>
    <row r="17" spans="1:3" ht="13.5">
      <c r="A17" s="26" t="s">
        <v>29</v>
      </c>
      <c r="B17" s="177"/>
      <c r="C17" s="177"/>
    </row>
    <row r="18" spans="1:3" ht="13.5">
      <c r="A18" s="28" t="s">
        <v>30</v>
      </c>
      <c r="B18" s="178">
        <v>176.5</v>
      </c>
      <c r="C18" s="178">
        <v>171.7</v>
      </c>
    </row>
    <row r="19" spans="1:3" ht="13.5">
      <c r="A19" s="28" t="s">
        <v>31</v>
      </c>
      <c r="B19" s="178">
        <v>2065.3</v>
      </c>
      <c r="C19" s="178">
        <v>1971.6</v>
      </c>
    </row>
    <row r="20" spans="1:3" ht="13.5">
      <c r="A20" s="28" t="s">
        <v>26</v>
      </c>
      <c r="B20" s="178">
        <v>70.1</v>
      </c>
      <c r="C20" s="178">
        <v>32.8</v>
      </c>
    </row>
    <row r="21" spans="1:3" ht="13.5">
      <c r="A21" s="28" t="s">
        <v>28</v>
      </c>
      <c r="B21" s="178">
        <v>72.2</v>
      </c>
      <c r="C21" s="178">
        <v>113.1</v>
      </c>
    </row>
    <row r="22" spans="1:3" ht="13.5">
      <c r="A22" s="29" t="s">
        <v>92</v>
      </c>
      <c r="B22" s="178">
        <v>42.1</v>
      </c>
      <c r="C22" s="178">
        <v>11.7</v>
      </c>
    </row>
    <row r="23" spans="1:3" ht="13.5">
      <c r="A23" s="28" t="s">
        <v>32</v>
      </c>
      <c r="B23" s="178">
        <v>395.7</v>
      </c>
      <c r="C23" s="178">
        <v>487.5</v>
      </c>
    </row>
    <row r="24" spans="1:3" ht="13.5">
      <c r="A24" s="28" t="s">
        <v>33</v>
      </c>
      <c r="B24" s="178">
        <v>364</v>
      </c>
      <c r="C24" s="178">
        <v>987.1</v>
      </c>
    </row>
    <row r="25" spans="1:3" ht="13.5">
      <c r="A25" s="7"/>
      <c r="B25" s="176">
        <f>SUM(B18:B24)</f>
        <v>3185.8999999999996</v>
      </c>
      <c r="C25" s="176">
        <f>SUM(C18:C24)</f>
        <v>3775.4999999999995</v>
      </c>
    </row>
    <row r="26" spans="1:3" ht="13.5">
      <c r="A26" s="186" t="s">
        <v>100</v>
      </c>
      <c r="B26" s="178">
        <v>0</v>
      </c>
      <c r="C26" s="178">
        <v>0</v>
      </c>
    </row>
    <row r="27" spans="1:3" ht="14.25" thickBot="1">
      <c r="A27" s="6" t="s">
        <v>34</v>
      </c>
      <c r="B27" s="179">
        <f>+B16+B25</f>
        <v>10363.3</v>
      </c>
      <c r="C27" s="179">
        <f>+C16+C25</f>
        <v>11034.8</v>
      </c>
    </row>
    <row r="28" spans="2:3" ht="13.5">
      <c r="B28" s="31"/>
      <c r="C28" s="31"/>
    </row>
    <row r="29" spans="2:3" ht="13.5">
      <c r="B29" s="31"/>
      <c r="C29" s="31"/>
    </row>
    <row r="30" spans="1:3" ht="13.5">
      <c r="A30" s="3" t="s">
        <v>35</v>
      </c>
      <c r="B30" s="10"/>
      <c r="C30" s="10"/>
    </row>
    <row r="31" spans="1:3" ht="13.5">
      <c r="A31" s="32" t="s">
        <v>36</v>
      </c>
      <c r="B31" s="33"/>
      <c r="C31" s="33"/>
    </row>
    <row r="32" spans="1:3" ht="13.5">
      <c r="A32" s="34" t="s">
        <v>37</v>
      </c>
      <c r="B32" s="178">
        <v>1474.8</v>
      </c>
      <c r="C32" s="178">
        <v>1460</v>
      </c>
    </row>
    <row r="33" spans="1:3" ht="13.5">
      <c r="A33" s="34" t="s">
        <v>38</v>
      </c>
      <c r="B33" s="175">
        <v>948</v>
      </c>
      <c r="C33" s="175">
        <v>1198.1</v>
      </c>
    </row>
    <row r="34" spans="1:3" ht="13.5">
      <c r="A34" s="34" t="s">
        <v>39</v>
      </c>
      <c r="B34" s="181">
        <v>385.7</v>
      </c>
      <c r="C34" s="181">
        <v>302.7</v>
      </c>
    </row>
    <row r="35" spans="1:3" ht="13.5">
      <c r="A35" s="8" t="s">
        <v>35</v>
      </c>
      <c r="B35" s="176">
        <f>SUM(B32:B34)</f>
        <v>2808.5</v>
      </c>
      <c r="C35" s="176">
        <f>SUM(C32:C34)</f>
        <v>2960.7999999999997</v>
      </c>
    </row>
    <row r="36" spans="1:3" ht="13.5">
      <c r="A36" s="35" t="s">
        <v>18</v>
      </c>
      <c r="B36" s="182">
        <v>201.5</v>
      </c>
      <c r="C36" s="182">
        <v>194.5</v>
      </c>
    </row>
    <row r="37" spans="1:3" ht="13.5">
      <c r="A37" s="8" t="s">
        <v>40</v>
      </c>
      <c r="B37" s="176">
        <f>SUM(B35:B36)</f>
        <v>3010</v>
      </c>
      <c r="C37" s="176">
        <f>SUM(C35:C36)</f>
        <v>3155.2999999999997</v>
      </c>
    </row>
    <row r="38" spans="1:3" ht="13.5">
      <c r="A38" s="32"/>
      <c r="B38" s="30"/>
      <c r="C38" s="30"/>
    </row>
    <row r="39" spans="1:3" ht="13.5">
      <c r="A39" s="3" t="s">
        <v>42</v>
      </c>
      <c r="B39" s="10"/>
      <c r="C39" s="10"/>
    </row>
    <row r="40" ht="13.5">
      <c r="A40" s="32"/>
    </row>
    <row r="41" ht="13.5">
      <c r="A41" s="32" t="s">
        <v>41</v>
      </c>
    </row>
    <row r="42" spans="1:3" ht="13.5">
      <c r="A42" s="34" t="s">
        <v>46</v>
      </c>
      <c r="B42" s="183">
        <v>3532.4</v>
      </c>
      <c r="C42" s="183">
        <v>3752.2</v>
      </c>
    </row>
    <row r="43" spans="1:3" ht="13.5">
      <c r="A43" s="34" t="s">
        <v>43</v>
      </c>
      <c r="B43" s="183">
        <v>127.3</v>
      </c>
      <c r="C43" s="183">
        <v>116.7</v>
      </c>
    </row>
    <row r="44" spans="1:3" ht="13.5">
      <c r="A44" s="34" t="s">
        <v>44</v>
      </c>
      <c r="B44" s="183">
        <v>521.8</v>
      </c>
      <c r="C44" s="183">
        <v>538.2</v>
      </c>
    </row>
    <row r="45" spans="1:3" ht="13.5">
      <c r="A45" s="34" t="s">
        <v>45</v>
      </c>
      <c r="B45" s="183">
        <v>154.5</v>
      </c>
      <c r="C45" s="183">
        <v>120.5</v>
      </c>
    </row>
    <row r="46" spans="1:3" ht="13.5">
      <c r="A46" s="34" t="s">
        <v>28</v>
      </c>
      <c r="B46" s="184">
        <v>27.4</v>
      </c>
      <c r="C46" s="184">
        <v>20.1</v>
      </c>
    </row>
    <row r="47" spans="1:3" ht="13.5">
      <c r="A47" s="9"/>
      <c r="B47" s="176">
        <f>SUM(B42:B46)</f>
        <v>4363.4</v>
      </c>
      <c r="C47" s="176">
        <f>SUM(C42:C46)</f>
        <v>4547.7</v>
      </c>
    </row>
    <row r="48" spans="1:3" ht="13.5">
      <c r="A48" s="32" t="s">
        <v>47</v>
      </c>
      <c r="B48" s="180"/>
      <c r="C48" s="180"/>
    </row>
    <row r="49" spans="1:3" ht="13.5">
      <c r="A49" s="34" t="s">
        <v>48</v>
      </c>
      <c r="B49" s="183">
        <v>324.9</v>
      </c>
      <c r="C49" s="183">
        <v>637</v>
      </c>
    </row>
    <row r="50" spans="1:3" ht="13.5">
      <c r="A50" s="34" t="s">
        <v>49</v>
      </c>
      <c r="B50" s="183">
        <v>1391.8</v>
      </c>
      <c r="C50" s="183">
        <v>1497.5</v>
      </c>
    </row>
    <row r="51" spans="1:3" ht="13.5">
      <c r="A51" s="35" t="s">
        <v>93</v>
      </c>
      <c r="B51" s="183">
        <v>86.9</v>
      </c>
      <c r="C51" s="183">
        <v>25.4</v>
      </c>
    </row>
    <row r="52" spans="1:3" ht="13.5">
      <c r="A52" s="34" t="s">
        <v>50</v>
      </c>
      <c r="B52" s="183">
        <v>1047.9</v>
      </c>
      <c r="C52" s="183">
        <v>1056.2</v>
      </c>
    </row>
    <row r="53" spans="1:3" ht="13.5">
      <c r="A53" s="34" t="s">
        <v>28</v>
      </c>
      <c r="B53" s="184">
        <v>138.4</v>
      </c>
      <c r="C53" s="184">
        <v>115.7</v>
      </c>
    </row>
    <row r="54" spans="1:3" ht="13.5">
      <c r="A54" s="9"/>
      <c r="B54" s="176">
        <f>SUM(B49:B53)</f>
        <v>2989.9</v>
      </c>
      <c r="C54" s="176">
        <f>SUM(C49:C53)</f>
        <v>3331.8</v>
      </c>
    </row>
    <row r="55" spans="1:3" ht="13.5">
      <c r="A55" s="188" t="s">
        <v>99</v>
      </c>
      <c r="B55" s="184">
        <v>0</v>
      </c>
      <c r="C55" s="184">
        <v>0</v>
      </c>
    </row>
    <row r="56" spans="1:3" ht="13.5">
      <c r="A56" s="36" t="s">
        <v>51</v>
      </c>
      <c r="B56" s="187">
        <f>B47+B54</f>
        <v>7353.299999999999</v>
      </c>
      <c r="C56" s="187">
        <f>C47+C54</f>
        <v>7879.5</v>
      </c>
    </row>
    <row r="57" spans="1:3" ht="13.5">
      <c r="A57" s="4" t="s">
        <v>52</v>
      </c>
      <c r="B57" s="185">
        <f>B37+B56</f>
        <v>10363.3</v>
      </c>
      <c r="C57" s="185">
        <f>C37+C56</f>
        <v>11034.8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59" customWidth="1"/>
    <col min="2" max="7" width="10.7109375" style="13" customWidth="1"/>
    <col min="8" max="16384" width="9.140625" style="13" customWidth="1"/>
  </cols>
  <sheetData>
    <row r="2" spans="1:7" ht="12.75">
      <c r="A2" s="67" t="s">
        <v>98</v>
      </c>
      <c r="B2" s="68">
        <v>2019</v>
      </c>
      <c r="C2" s="69" t="s">
        <v>0</v>
      </c>
      <c r="D2" s="71">
        <v>2020</v>
      </c>
      <c r="E2" s="70" t="s">
        <v>0</v>
      </c>
      <c r="F2" s="71" t="s">
        <v>90</v>
      </c>
      <c r="G2" s="72" t="s">
        <v>91</v>
      </c>
    </row>
    <row r="3" spans="1:7" s="41" customFormat="1" ht="12.75">
      <c r="A3" s="37" t="s">
        <v>53</v>
      </c>
      <c r="B3" s="75">
        <v>2971.8777624199997</v>
      </c>
      <c r="C3" s="38">
        <f>B3/$B$3</f>
        <v>1</v>
      </c>
      <c r="D3" s="191">
        <v>3361.2933958100007</v>
      </c>
      <c r="E3" s="38">
        <f>D3/$D$3</f>
        <v>1</v>
      </c>
      <c r="F3" s="39">
        <f>D3-B3</f>
        <v>389.41563339000095</v>
      </c>
      <c r="G3" s="40">
        <f>D3/B3-1</f>
        <v>0.13103352981547256</v>
      </c>
    </row>
    <row r="4" spans="1:7" ht="12.75">
      <c r="A4" s="42" t="s">
        <v>54</v>
      </c>
      <c r="B4" s="76">
        <v>-2529.16252602</v>
      </c>
      <c r="C4" s="38">
        <f>B4/$B$3</f>
        <v>-0.851031814969571</v>
      </c>
      <c r="D4" s="192">
        <v>-2883.350811440001</v>
      </c>
      <c r="E4" s="38">
        <f>D4/$D$3</f>
        <v>-0.8578099177638655</v>
      </c>
      <c r="F4" s="43">
        <f>D4-B4</f>
        <v>-354.1882854200012</v>
      </c>
      <c r="G4" s="44">
        <f>D4/B4-1</f>
        <v>0.14004172597692532</v>
      </c>
    </row>
    <row r="5" spans="1:7" ht="12.75">
      <c r="A5" s="42" t="s">
        <v>6</v>
      </c>
      <c r="B5" s="76">
        <v>-114.06994767000002</v>
      </c>
      <c r="C5" s="38">
        <f>B5/$B$3</f>
        <v>-0.03838312231829915</v>
      </c>
      <c r="D5" s="192">
        <v>-116.54564293</v>
      </c>
      <c r="E5" s="38">
        <f>D5/$D$3</f>
        <v>-0.03467285631039505</v>
      </c>
      <c r="F5" s="43">
        <f>D5-B5</f>
        <v>-2.4756952599999806</v>
      </c>
      <c r="G5" s="44">
        <f>D5/B5-1</f>
        <v>0.021703308457386772</v>
      </c>
    </row>
    <row r="6" spans="1:7" ht="12.75">
      <c r="A6" s="42" t="s">
        <v>9</v>
      </c>
      <c r="B6" s="77">
        <v>12.957649960000001</v>
      </c>
      <c r="C6" s="38">
        <f>B6/$B$3</f>
        <v>0.00436008846792157</v>
      </c>
      <c r="D6" s="193">
        <v>13.014424379999998</v>
      </c>
      <c r="E6" s="38">
        <f>D6/$D$3</f>
        <v>0.0038718501622688004</v>
      </c>
      <c r="F6" s="45">
        <f>D6-B6</f>
        <v>0.05677441999999644</v>
      </c>
      <c r="G6" s="44">
        <f>D6/B6-1</f>
        <v>0.00438153678909825</v>
      </c>
    </row>
    <row r="7" spans="1:13" s="41" customFormat="1" ht="12.75">
      <c r="A7" s="46" t="s">
        <v>55</v>
      </c>
      <c r="B7" s="78">
        <f>SUM(B3:B6)</f>
        <v>341.60293868999986</v>
      </c>
      <c r="C7" s="47">
        <f>B7/$B$3</f>
        <v>0.11494515118005144</v>
      </c>
      <c r="D7" s="78">
        <f>SUM(D3:D6)</f>
        <v>374.4113658199996</v>
      </c>
      <c r="E7" s="47">
        <f>D7/$D$3</f>
        <v>0.1113890760880082</v>
      </c>
      <c r="F7" s="48">
        <f>D7-B7</f>
        <v>32.80842712999976</v>
      </c>
      <c r="G7" s="49">
        <f>D7/B7-1</f>
        <v>0.09604257871965483</v>
      </c>
      <c r="M7" s="50"/>
    </row>
    <row r="10" spans="1:5" ht="12.75">
      <c r="A10" s="67" t="s">
        <v>83</v>
      </c>
      <c r="B10" s="68">
        <f>B2</f>
        <v>2019</v>
      </c>
      <c r="C10" s="68">
        <f>D2</f>
        <v>2020</v>
      </c>
      <c r="D10" s="71" t="s">
        <v>90</v>
      </c>
      <c r="E10" s="73" t="s">
        <v>91</v>
      </c>
    </row>
    <row r="11" spans="1:5" ht="12.75">
      <c r="A11" s="37" t="s">
        <v>56</v>
      </c>
      <c r="B11" s="79">
        <v>2049.494</v>
      </c>
      <c r="C11" s="194">
        <v>2076.244</v>
      </c>
      <c r="D11" s="39">
        <f>C11-B11</f>
        <v>26.75</v>
      </c>
      <c r="E11" s="51">
        <f>C11/B11-1</f>
        <v>0.01305200210393398</v>
      </c>
    </row>
    <row r="12" spans="1:5" ht="12.75">
      <c r="A12" s="42" t="s">
        <v>57</v>
      </c>
      <c r="B12" s="80">
        <v>2982.9195609910003</v>
      </c>
      <c r="C12" s="195">
        <v>2585.2787014021956</v>
      </c>
      <c r="D12" s="45">
        <f>C12-B12</f>
        <v>-397.6408595888047</v>
      </c>
      <c r="E12" s="44">
        <f>C12/B12-1</f>
        <v>-0.13330592778596362</v>
      </c>
    </row>
    <row r="13" spans="1:5" ht="12.75">
      <c r="A13" s="42" t="s">
        <v>85</v>
      </c>
      <c r="B13" s="80">
        <v>9850.675949617293</v>
      </c>
      <c r="C13" s="195">
        <v>13246.09094713729</v>
      </c>
      <c r="D13" s="45">
        <f>C13-B13</f>
        <v>3395.414997519998</v>
      </c>
      <c r="E13" s="52">
        <f>C13/B13-1</f>
        <v>0.3446885284711769</v>
      </c>
    </row>
    <row r="14" spans="1:5" ht="12.75">
      <c r="A14" s="53" t="s">
        <v>81</v>
      </c>
      <c r="B14" s="81">
        <v>7547.439202</v>
      </c>
      <c r="C14" s="81">
        <v>10148.084392</v>
      </c>
      <c r="D14" s="54">
        <f>C14-B14</f>
        <v>2600.645190000001</v>
      </c>
      <c r="E14" s="55">
        <f>C14/B14-1</f>
        <v>0.34457318838830187</v>
      </c>
    </row>
    <row r="15" spans="1:5" ht="12.75">
      <c r="A15" s="56" t="s">
        <v>84</v>
      </c>
      <c r="B15" s="82">
        <v>487.7773140452315</v>
      </c>
      <c r="C15" s="82">
        <v>460.37295</v>
      </c>
      <c r="D15" s="57">
        <f>C15-B15</f>
        <v>-27.40436404523149</v>
      </c>
      <c r="E15" s="58">
        <f>C15/B15-1</f>
        <v>-0.05618212093129504</v>
      </c>
    </row>
    <row r="16" spans="2:5" ht="12.75">
      <c r="B16" s="60"/>
      <c r="C16" s="60"/>
      <c r="D16" s="61"/>
      <c r="E16" s="62"/>
    </row>
    <row r="18" spans="1:5" ht="12.75">
      <c r="A18" s="74" t="s">
        <v>82</v>
      </c>
      <c r="B18" s="68">
        <f>B10</f>
        <v>2019</v>
      </c>
      <c r="C18" s="68">
        <f>C10</f>
        <v>2020</v>
      </c>
      <c r="D18" s="71" t="s">
        <v>90</v>
      </c>
      <c r="E18" s="73" t="s">
        <v>91</v>
      </c>
    </row>
    <row r="19" spans="1:5" ht="12.75">
      <c r="A19" s="37" t="s">
        <v>55</v>
      </c>
      <c r="B19" s="63">
        <f>B7</f>
        <v>341.60293868999986</v>
      </c>
      <c r="C19" s="63">
        <f>D7</f>
        <v>374.4113658199996</v>
      </c>
      <c r="D19" s="39">
        <f>C19-B19</f>
        <v>32.80842712999976</v>
      </c>
      <c r="E19" s="51">
        <f>C19/B19-1</f>
        <v>0.09604257871965483</v>
      </c>
    </row>
    <row r="20" spans="1:5" ht="12.75">
      <c r="A20" s="42" t="s">
        <v>58</v>
      </c>
      <c r="B20" s="124">
        <v>1085.1</v>
      </c>
      <c r="C20" s="124">
        <v>1123</v>
      </c>
      <c r="D20" s="45">
        <f>C20-B20</f>
        <v>37.90000000000009</v>
      </c>
      <c r="E20" s="52">
        <f>C20/B20-1</f>
        <v>0.034927656437194754</v>
      </c>
    </row>
    <row r="21" spans="1:5" ht="12.75">
      <c r="A21" s="56" t="s">
        <v>59</v>
      </c>
      <c r="B21" s="64">
        <f>B19/B20</f>
        <v>0.3148124031794304</v>
      </c>
      <c r="C21" s="64">
        <f>C19/C20</f>
        <v>0.33340281907390884</v>
      </c>
      <c r="D21" s="65"/>
      <c r="E21" s="66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110" customWidth="1"/>
    <col min="2" max="7" width="10.7109375" style="12" customWidth="1"/>
    <col min="8" max="16384" width="9.140625" style="12" customWidth="1"/>
  </cols>
  <sheetData>
    <row r="2" spans="1:7" ht="12.75">
      <c r="A2" s="115" t="s">
        <v>98</v>
      </c>
      <c r="B2" s="112">
        <v>2019</v>
      </c>
      <c r="C2" s="116" t="s">
        <v>0</v>
      </c>
      <c r="D2" s="112">
        <v>2020</v>
      </c>
      <c r="E2" s="117" t="s">
        <v>0</v>
      </c>
      <c r="F2" s="113" t="s">
        <v>90</v>
      </c>
      <c r="G2" s="118" t="s">
        <v>91</v>
      </c>
    </row>
    <row r="3" spans="1:7" s="41" customFormat="1" ht="12.75">
      <c r="A3" s="83" t="s">
        <v>53</v>
      </c>
      <c r="B3" s="75">
        <v>2590.4203151300007</v>
      </c>
      <c r="C3" s="84">
        <f>B3/$B$3</f>
        <v>1</v>
      </c>
      <c r="D3" s="191">
        <v>2315.86037992</v>
      </c>
      <c r="E3" s="84">
        <f>D3/$D$3</f>
        <v>1</v>
      </c>
      <c r="F3" s="85">
        <f>D3-B3</f>
        <v>-274.55993521000073</v>
      </c>
      <c r="G3" s="86">
        <f>D3/B3-1</f>
        <v>-0.10599049644814951</v>
      </c>
    </row>
    <row r="4" spans="1:7" ht="12.75">
      <c r="A4" s="87" t="s">
        <v>54</v>
      </c>
      <c r="B4" s="76">
        <v>-2376.0603692600002</v>
      </c>
      <c r="C4" s="84">
        <f>B4/$B$3</f>
        <v>-0.9172489712893397</v>
      </c>
      <c r="D4" s="192">
        <v>-2090.2756071900003</v>
      </c>
      <c r="E4" s="84">
        <f>D4/$D$3</f>
        <v>-0.9025913761097323</v>
      </c>
      <c r="F4" s="88">
        <f>D4-B4</f>
        <v>285.78476206999994</v>
      </c>
      <c r="G4" s="89">
        <f>D4/B4-1</f>
        <v>-0.12027672603243023</v>
      </c>
    </row>
    <row r="5" spans="1:7" ht="12.75">
      <c r="A5" s="87" t="s">
        <v>6</v>
      </c>
      <c r="B5" s="76">
        <v>-45.00275998000001</v>
      </c>
      <c r="C5" s="84">
        <f>B5/$B$3</f>
        <v>-0.0173727636851634</v>
      </c>
      <c r="D5" s="192">
        <v>-48.66519189</v>
      </c>
      <c r="E5" s="84">
        <f>D5/$D$3</f>
        <v>-0.021013871264415826</v>
      </c>
      <c r="F5" s="88">
        <f>D5-B5</f>
        <v>-3.662431909999995</v>
      </c>
      <c r="G5" s="89">
        <f>D5/B5-1</f>
        <v>0.08138238436104017</v>
      </c>
    </row>
    <row r="6" spans="1:7" ht="12.75">
      <c r="A6" s="87" t="s">
        <v>9</v>
      </c>
      <c r="B6" s="77">
        <v>9.104712520000001</v>
      </c>
      <c r="C6" s="84">
        <f>B6/$B$3</f>
        <v>0.0035147626301498796</v>
      </c>
      <c r="D6" s="193">
        <v>11.27188141</v>
      </c>
      <c r="E6" s="84">
        <f>D6/$D$3</f>
        <v>0.004867254307614771</v>
      </c>
      <c r="F6" s="90">
        <f>D6-B6</f>
        <v>2.1671688899999992</v>
      </c>
      <c r="G6" s="89">
        <f>D6/B6-1</f>
        <v>0.23802716288289782</v>
      </c>
    </row>
    <row r="7" spans="1:7" s="41" customFormat="1" ht="12.75">
      <c r="A7" s="91" t="s">
        <v>55</v>
      </c>
      <c r="B7" s="92">
        <f>SUM(B3:B6)</f>
        <v>178.4618984100005</v>
      </c>
      <c r="C7" s="93">
        <f>B7/$B$3</f>
        <v>0.06889302765564682</v>
      </c>
      <c r="D7" s="92">
        <f>SUM(D3:D6)</f>
        <v>188.1914622499997</v>
      </c>
      <c r="E7" s="93">
        <f>D7/$D$3</f>
        <v>0.08126200693346662</v>
      </c>
      <c r="F7" s="94">
        <f>D7-B7</f>
        <v>9.729563839999201</v>
      </c>
      <c r="G7" s="120">
        <f>D7/B7-1</f>
        <v>0.054518997761899834</v>
      </c>
    </row>
    <row r="10" spans="1:5" ht="12.75">
      <c r="A10" s="115" t="s">
        <v>83</v>
      </c>
      <c r="B10" s="112">
        <f>B2</f>
        <v>2019</v>
      </c>
      <c r="C10" s="112">
        <f>D2</f>
        <v>2020</v>
      </c>
      <c r="D10" s="113" t="s">
        <v>90</v>
      </c>
      <c r="E10" s="114" t="s">
        <v>91</v>
      </c>
    </row>
    <row r="11" spans="1:5" ht="12.75">
      <c r="A11" s="83" t="s">
        <v>56</v>
      </c>
      <c r="B11" s="96">
        <v>1252.891</v>
      </c>
      <c r="C11" s="194">
        <v>1333.6</v>
      </c>
      <c r="D11" s="85">
        <f>C11-B11</f>
        <v>80.70899999999983</v>
      </c>
      <c r="E11" s="97">
        <f>C11/B11-1</f>
        <v>0.06441821355568833</v>
      </c>
    </row>
    <row r="12" spans="1:5" ht="12.75">
      <c r="A12" s="87" t="s">
        <v>60</v>
      </c>
      <c r="B12" s="98">
        <v>12830.350825</v>
      </c>
      <c r="C12" s="98">
        <v>12820.765115303335</v>
      </c>
      <c r="D12" s="90">
        <f>C12-B12</f>
        <v>-9.585709696664708</v>
      </c>
      <c r="E12" s="99">
        <f>C12/B12-1</f>
        <v>-0.0007471120491878702</v>
      </c>
    </row>
    <row r="13" spans="1:5" ht="12.75">
      <c r="A13" s="100" t="s">
        <v>61</v>
      </c>
      <c r="B13" s="101">
        <v>3051.734415165413</v>
      </c>
      <c r="C13" s="101">
        <v>2752.281437339399</v>
      </c>
      <c r="D13" s="102">
        <f>C13-B13</f>
        <v>-299.4529778260139</v>
      </c>
      <c r="E13" s="103">
        <f>C13/B13-1</f>
        <v>-0.09812550408643039</v>
      </c>
    </row>
    <row r="15" spans="2:7" s="41" customFormat="1" ht="12.75">
      <c r="B15" s="12"/>
      <c r="C15" s="12"/>
      <c r="D15" s="12"/>
      <c r="E15" s="12"/>
      <c r="F15" s="12"/>
      <c r="G15" s="12"/>
    </row>
    <row r="16" spans="1:5" ht="12.75">
      <c r="A16" s="111" t="s">
        <v>82</v>
      </c>
      <c r="B16" s="112">
        <f>B10</f>
        <v>2019</v>
      </c>
      <c r="C16" s="112">
        <f>C10</f>
        <v>2020</v>
      </c>
      <c r="D16" s="113" t="s">
        <v>90</v>
      </c>
      <c r="E16" s="114" t="s">
        <v>91</v>
      </c>
    </row>
    <row r="17" spans="1:7" ht="12.75">
      <c r="A17" s="83" t="s">
        <v>55</v>
      </c>
      <c r="B17" s="104">
        <f>B7</f>
        <v>178.4618984100005</v>
      </c>
      <c r="C17" s="105">
        <f>D7</f>
        <v>188.1914622499997</v>
      </c>
      <c r="D17" s="85">
        <f>C17-B17</f>
        <v>9.729563839999201</v>
      </c>
      <c r="E17" s="119">
        <f>C17/B17-1</f>
        <v>0.054518997761899834</v>
      </c>
      <c r="F17" s="41"/>
      <c r="G17" s="41"/>
    </row>
    <row r="18" spans="1:5" ht="12.75">
      <c r="A18" s="87" t="s">
        <v>62</v>
      </c>
      <c r="B18" s="106">
        <f>+GAS!B20</f>
        <v>1085.1</v>
      </c>
      <c r="C18" s="106">
        <f>+GAS!C20</f>
        <v>1123</v>
      </c>
      <c r="D18" s="90">
        <f>C18-B18</f>
        <v>37.90000000000009</v>
      </c>
      <c r="E18" s="99">
        <f>C18/B18-1</f>
        <v>0.034927656437194754</v>
      </c>
    </row>
    <row r="19" spans="1:5" ht="12.75">
      <c r="A19" s="100" t="s">
        <v>59</v>
      </c>
      <c r="B19" s="107">
        <f>B17/B18</f>
        <v>0.16446585421620175</v>
      </c>
      <c r="C19" s="107">
        <f>C17/C18</f>
        <v>0.1675792183882455</v>
      </c>
      <c r="D19" s="108"/>
      <c r="E19" s="109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10" customWidth="1"/>
    <col min="2" max="7" width="10.7109375" style="12" customWidth="1"/>
    <col min="8" max="16384" width="9.140625" style="12" customWidth="1"/>
  </cols>
  <sheetData>
    <row r="2" spans="1:7" ht="12.75">
      <c r="A2" s="133" t="s">
        <v>98</v>
      </c>
      <c r="B2" s="134">
        <v>2019</v>
      </c>
      <c r="C2" s="135" t="s">
        <v>0</v>
      </c>
      <c r="D2" s="134">
        <v>2020</v>
      </c>
      <c r="E2" s="136" t="s">
        <v>0</v>
      </c>
      <c r="F2" s="137" t="s">
        <v>90</v>
      </c>
      <c r="G2" s="138" t="s">
        <v>91</v>
      </c>
    </row>
    <row r="3" spans="1:7" s="41" customFormat="1" ht="12.75">
      <c r="A3" s="83" t="s">
        <v>53</v>
      </c>
      <c r="B3" s="75">
        <v>911.90675324</v>
      </c>
      <c r="C3" s="84">
        <f>B3/$B$3</f>
        <v>1</v>
      </c>
      <c r="D3" s="191">
        <v>883.57002851</v>
      </c>
      <c r="E3" s="84">
        <f>D3/$D$3</f>
        <v>1</v>
      </c>
      <c r="F3" s="85">
        <f>D3-B3</f>
        <v>-28.3367247299999</v>
      </c>
      <c r="G3" s="86">
        <f>D3/B3-1</f>
        <v>-0.031074147251700546</v>
      </c>
    </row>
    <row r="4" spans="1:7" ht="12.75">
      <c r="A4" s="87" t="s">
        <v>54</v>
      </c>
      <c r="B4" s="76">
        <v>-471.83856742</v>
      </c>
      <c r="C4" s="84">
        <f>B4/$B$3</f>
        <v>-0.517419753438123</v>
      </c>
      <c r="D4" s="192">
        <v>-439.84289635000005</v>
      </c>
      <c r="E4" s="84">
        <f>D4/$D$3</f>
        <v>-0.4978019649350544</v>
      </c>
      <c r="F4" s="88">
        <f>D4-B4</f>
        <v>31.995671069999958</v>
      </c>
      <c r="G4" s="89">
        <f>D4/B4-1</f>
        <v>-0.0678106311761486</v>
      </c>
    </row>
    <row r="5" spans="1:7" ht="12.75">
      <c r="A5" s="87" t="s">
        <v>6</v>
      </c>
      <c r="B5" s="76">
        <v>-179.91001447</v>
      </c>
      <c r="C5" s="84">
        <f>B5/$B$3</f>
        <v>-0.1972899244695586</v>
      </c>
      <c r="D5" s="192">
        <v>-183.70468430000003</v>
      </c>
      <c r="E5" s="84">
        <f>D5/$D$3</f>
        <v>-0.20791185573574592</v>
      </c>
      <c r="F5" s="88">
        <f>D5-B5</f>
        <v>-3.794669830000032</v>
      </c>
      <c r="G5" s="89">
        <f>D5/B5-1</f>
        <v>0.02109204338168058</v>
      </c>
    </row>
    <row r="6" spans="1:7" ht="12.75">
      <c r="A6" s="87" t="s">
        <v>9</v>
      </c>
      <c r="B6" s="77">
        <v>5.15460643</v>
      </c>
      <c r="C6" s="84">
        <f>B6/$B$3</f>
        <v>0.005652558676296354</v>
      </c>
      <c r="D6" s="193">
        <v>5.76954238</v>
      </c>
      <c r="E6" s="84">
        <f>D6/$D$3</f>
        <v>0.006529807704918888</v>
      </c>
      <c r="F6" s="90">
        <f>D6-B6</f>
        <v>0.6149359499999996</v>
      </c>
      <c r="G6" s="89">
        <f>D6/B6-1</f>
        <v>0.11929833215219876</v>
      </c>
    </row>
    <row r="7" spans="1:7" s="41" customFormat="1" ht="12.75">
      <c r="A7" s="91" t="s">
        <v>55</v>
      </c>
      <c r="B7" s="78">
        <f>SUM(B3:B6)</f>
        <v>265.31277778</v>
      </c>
      <c r="C7" s="93">
        <f>B7/$B$3</f>
        <v>0.29094288076861485</v>
      </c>
      <c r="D7" s="78">
        <f>SUM(D3:D6)</f>
        <v>265.79199023999996</v>
      </c>
      <c r="E7" s="93">
        <f>D7/$D$3</f>
        <v>0.3008159870341186</v>
      </c>
      <c r="F7" s="94">
        <f>D7-B7</f>
        <v>0.4792124599999852</v>
      </c>
      <c r="G7" s="95">
        <f>D7/B7-1</f>
        <v>0.0018062170394119725</v>
      </c>
    </row>
    <row r="10" spans="1:5" ht="12.75">
      <c r="A10" s="133" t="s">
        <v>83</v>
      </c>
      <c r="B10" s="134">
        <f>B2</f>
        <v>2019</v>
      </c>
      <c r="C10" s="134">
        <f>D2</f>
        <v>2020</v>
      </c>
      <c r="D10" s="137" t="s">
        <v>90</v>
      </c>
      <c r="E10" s="139" t="s">
        <v>91</v>
      </c>
    </row>
    <row r="11" spans="1:5" ht="12.75">
      <c r="A11" s="87" t="s">
        <v>56</v>
      </c>
      <c r="B11" s="80">
        <v>1467.8490000000002</v>
      </c>
      <c r="C11" s="195">
        <v>1470.8</v>
      </c>
      <c r="D11" s="90">
        <f>C11-B11</f>
        <v>2.9509999999997945</v>
      </c>
      <c r="E11" s="121">
        <f>C11/B11-1</f>
        <v>0.002010424778025488</v>
      </c>
    </row>
    <row r="12" spans="1:5" ht="12.75">
      <c r="A12" s="87" t="s">
        <v>63</v>
      </c>
      <c r="B12" s="122"/>
      <c r="C12" s="196"/>
      <c r="D12" s="90"/>
      <c r="E12" s="121"/>
    </row>
    <row r="13" spans="1:5" ht="12.75">
      <c r="A13" s="123" t="s">
        <v>64</v>
      </c>
      <c r="B13" s="124">
        <v>289.318242795758</v>
      </c>
      <c r="C13" s="197">
        <v>285.8565139474636</v>
      </c>
      <c r="D13" s="90">
        <f>C13-B13</f>
        <v>-3.461728848294399</v>
      </c>
      <c r="E13" s="121">
        <f>C13/B13-1</f>
        <v>-0.011965124683610662</v>
      </c>
    </row>
    <row r="14" spans="1:5" ht="12.75">
      <c r="A14" s="123" t="s">
        <v>65</v>
      </c>
      <c r="B14" s="124">
        <v>246.323833763974</v>
      </c>
      <c r="C14" s="197">
        <v>240.770137989219</v>
      </c>
      <c r="D14" s="90">
        <f>C14-B14</f>
        <v>-5.553695774754999</v>
      </c>
      <c r="E14" s="121">
        <f>C14/B14-1</f>
        <v>-0.022546319168109896</v>
      </c>
    </row>
    <row r="15" spans="1:5" ht="12.75">
      <c r="A15" s="125" t="s">
        <v>66</v>
      </c>
      <c r="B15" s="126">
        <v>241.01805950474034</v>
      </c>
      <c r="C15" s="126">
        <v>236.68619307497522</v>
      </c>
      <c r="D15" s="102">
        <f>C15-B15</f>
        <v>-4.331866429765114</v>
      </c>
      <c r="E15" s="127">
        <f>C15/B15-1</f>
        <v>-0.017973202666499377</v>
      </c>
    </row>
    <row r="18" spans="1:10" ht="12.75">
      <c r="A18" s="140" t="s">
        <v>82</v>
      </c>
      <c r="B18" s="134">
        <f>B10</f>
        <v>2019</v>
      </c>
      <c r="C18" s="134">
        <f>C10</f>
        <v>2020</v>
      </c>
      <c r="D18" s="137" t="s">
        <v>90</v>
      </c>
      <c r="E18" s="139" t="s">
        <v>91</v>
      </c>
      <c r="J18" s="128"/>
    </row>
    <row r="19" spans="1:5" s="41" customFormat="1" ht="12.75">
      <c r="A19" s="83" t="s">
        <v>55</v>
      </c>
      <c r="B19" s="104">
        <f>B7</f>
        <v>265.31277778</v>
      </c>
      <c r="C19" s="104">
        <f>D7</f>
        <v>265.79199023999996</v>
      </c>
      <c r="D19" s="129">
        <f>C19-B19</f>
        <v>0.4792124599999852</v>
      </c>
      <c r="E19" s="97">
        <f>C19/B19-1</f>
        <v>0.0018062170394119725</v>
      </c>
    </row>
    <row r="20" spans="1:5" ht="12.75">
      <c r="A20" s="87" t="s">
        <v>62</v>
      </c>
      <c r="B20" s="106">
        <f>+Electricity!B18</f>
        <v>1085.1</v>
      </c>
      <c r="C20" s="106">
        <f>+Electricity!C18</f>
        <v>1123</v>
      </c>
      <c r="D20" s="130">
        <f>C20-B20</f>
        <v>37.90000000000009</v>
      </c>
      <c r="E20" s="99">
        <f>C20/B20-1</f>
        <v>0.034927656437194754</v>
      </c>
    </row>
    <row r="21" spans="1:5" ht="12.75">
      <c r="A21" s="100" t="s">
        <v>59</v>
      </c>
      <c r="B21" s="131">
        <f>B19/B20</f>
        <v>0.24450537073080822</v>
      </c>
      <c r="C21" s="131">
        <f>C19/C20</f>
        <v>0.2366803118788958</v>
      </c>
      <c r="D21" s="132"/>
      <c r="E21" s="109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110" customWidth="1"/>
    <col min="2" max="7" width="12.7109375" style="12" customWidth="1"/>
    <col min="8" max="16384" width="9.140625" style="12" customWidth="1"/>
  </cols>
  <sheetData>
    <row r="2" spans="1:7" ht="12.75">
      <c r="A2" s="147" t="s">
        <v>98</v>
      </c>
      <c r="B2" s="148">
        <v>2019</v>
      </c>
      <c r="C2" s="149" t="s">
        <v>0</v>
      </c>
      <c r="D2" s="148">
        <v>2020</v>
      </c>
      <c r="E2" s="150" t="s">
        <v>0</v>
      </c>
      <c r="F2" s="151" t="s">
        <v>90</v>
      </c>
      <c r="G2" s="152" t="s">
        <v>91</v>
      </c>
    </row>
    <row r="3" spans="1:7" s="41" customFormat="1" ht="12.75">
      <c r="A3" s="83" t="s">
        <v>53</v>
      </c>
      <c r="B3" s="75">
        <v>1190.5159995100003</v>
      </c>
      <c r="C3" s="84">
        <f>B3/$B$3</f>
        <v>1</v>
      </c>
      <c r="D3" s="191">
        <v>1190.3950467</v>
      </c>
      <c r="E3" s="84">
        <f>D3/$D$3</f>
        <v>1</v>
      </c>
      <c r="F3" s="85">
        <f>D3-B3</f>
        <v>-0.1209528100002899</v>
      </c>
      <c r="G3" s="86">
        <f>D3/B3-1</f>
        <v>-0.0001015969630395741</v>
      </c>
    </row>
    <row r="4" spans="1:7" ht="12.75">
      <c r="A4" s="87" t="s">
        <v>54</v>
      </c>
      <c r="B4" s="76">
        <v>-733.5339059900002</v>
      </c>
      <c r="C4" s="84">
        <f>B4/$B$3</f>
        <v>-0.6161478773001896</v>
      </c>
      <c r="D4" s="192">
        <v>-740.19369074</v>
      </c>
      <c r="E4" s="84">
        <f>D4/$D$3</f>
        <v>-0.6218050829360864</v>
      </c>
      <c r="F4" s="88">
        <f>D4-B4</f>
        <v>-6.659784749999744</v>
      </c>
      <c r="G4" s="89">
        <f>D4/B4-1</f>
        <v>0.009079041467090043</v>
      </c>
    </row>
    <row r="5" spans="1:7" ht="12.75">
      <c r="A5" s="87" t="s">
        <v>6</v>
      </c>
      <c r="B5" s="76">
        <v>-201.19945769</v>
      </c>
      <c r="C5" s="84">
        <f>B5/$B$3</f>
        <v>-0.16900189310585567</v>
      </c>
      <c r="D5" s="192">
        <v>-203.56611977</v>
      </c>
      <c r="E5" s="84">
        <f>D5/$D$3</f>
        <v>-0.17100719658933708</v>
      </c>
      <c r="F5" s="88">
        <f>D5-B5</f>
        <v>-2.3666620799999976</v>
      </c>
      <c r="G5" s="89">
        <f>D5/B5-1</f>
        <v>0.011762765701120559</v>
      </c>
    </row>
    <row r="6" spans="1:7" ht="12.75">
      <c r="A6" s="87" t="s">
        <v>9</v>
      </c>
      <c r="B6" s="77">
        <v>8.422818999999999</v>
      </c>
      <c r="C6" s="84">
        <f>B6/$B$3</f>
        <v>0.007074931377206785</v>
      </c>
      <c r="D6" s="193">
        <v>11.395415710000002</v>
      </c>
      <c r="E6" s="84">
        <f>D6/$D$3</f>
        <v>0.00957280168595312</v>
      </c>
      <c r="F6" s="90">
        <f>D6-B6</f>
        <v>2.972596710000003</v>
      </c>
      <c r="G6" s="89">
        <f>D6/B6-1</f>
        <v>0.3529218317525289</v>
      </c>
    </row>
    <row r="7" spans="1:7" s="41" customFormat="1" ht="12.75">
      <c r="A7" s="91" t="s">
        <v>55</v>
      </c>
      <c r="B7" s="141">
        <f>SUM(B3:B6)</f>
        <v>264.20545483</v>
      </c>
      <c r="C7" s="93">
        <f>B7/$B$3</f>
        <v>0.22192516097116147</v>
      </c>
      <c r="D7" s="141">
        <f>SUM(D3:D6)</f>
        <v>258.0306519</v>
      </c>
      <c r="E7" s="93">
        <f>D7/$D$3</f>
        <v>0.2167605221605296</v>
      </c>
      <c r="F7" s="94">
        <f>D7-B7</f>
        <v>-6.1748029299999985</v>
      </c>
      <c r="G7" s="120">
        <f>D7/B7-1</f>
        <v>-0.023371216669137662</v>
      </c>
    </row>
    <row r="9" spans="1:7" ht="12.75">
      <c r="A9" s="153" t="s">
        <v>67</v>
      </c>
      <c r="B9" s="148">
        <f>B2</f>
        <v>2019</v>
      </c>
      <c r="C9" s="149" t="s">
        <v>0</v>
      </c>
      <c r="D9" s="148">
        <f>D2</f>
        <v>2020</v>
      </c>
      <c r="E9" s="150" t="s">
        <v>0</v>
      </c>
      <c r="F9" s="151" t="s">
        <v>90</v>
      </c>
      <c r="G9" s="152" t="s">
        <v>91</v>
      </c>
    </row>
    <row r="10" spans="1:7" ht="12.75">
      <c r="A10" s="87" t="s">
        <v>68</v>
      </c>
      <c r="B10" s="98">
        <v>2347.839775453687</v>
      </c>
      <c r="C10" s="142">
        <f>B10/$B$13</f>
        <v>0.3272188116814508</v>
      </c>
      <c r="D10" s="98">
        <v>2219.1247370000006</v>
      </c>
      <c r="E10" s="142">
        <f>D10/$D$13</f>
        <v>0.3357294092276314</v>
      </c>
      <c r="F10" s="90">
        <f>D10-B10</f>
        <v>-128.71503845368625</v>
      </c>
      <c r="G10" s="89">
        <f>D10/B10-1</f>
        <v>-0.05482275230166156</v>
      </c>
    </row>
    <row r="11" spans="1:7" ht="12.75">
      <c r="A11" s="87" t="s">
        <v>69</v>
      </c>
      <c r="B11" s="98">
        <v>2211.105870000008</v>
      </c>
      <c r="C11" s="142">
        <f>B11/$B$13</f>
        <v>0.3081621850211111</v>
      </c>
      <c r="D11" s="98">
        <v>2187.5615920000123</v>
      </c>
      <c r="E11" s="142">
        <f aca="true" t="shared" si="0" ref="E11:E20">D11/$D$13</f>
        <v>0.330954249072129</v>
      </c>
      <c r="F11" s="90">
        <f aca="true" t="shared" si="1" ref="F11:F20">D11-B11</f>
        <v>-23.544277999995757</v>
      </c>
      <c r="G11" s="89">
        <f aca="true" t="shared" si="2" ref="G11:G20">D11/B11-1</f>
        <v>-0.010648191169604915</v>
      </c>
    </row>
    <row r="12" spans="1:7" ht="12.75" customHeight="1">
      <c r="A12" s="87" t="s">
        <v>70</v>
      </c>
      <c r="B12" s="98">
        <v>2616.1912709999997</v>
      </c>
      <c r="C12" s="142">
        <f>B12/$B$13</f>
        <v>0.3646190032974381</v>
      </c>
      <c r="D12" s="98">
        <v>2203.174696</v>
      </c>
      <c r="E12" s="142">
        <f t="shared" si="0"/>
        <v>0.33331634170023955</v>
      </c>
      <c r="F12" s="90">
        <f t="shared" si="1"/>
        <v>-413.01657499999965</v>
      </c>
      <c r="G12" s="89">
        <f t="shared" si="2"/>
        <v>-0.15786941099384155</v>
      </c>
    </row>
    <row r="13" spans="1:7" ht="12.75">
      <c r="A13" s="91" t="s">
        <v>71</v>
      </c>
      <c r="B13" s="143">
        <f>SUM(B10:B12)</f>
        <v>7175.1369164536945</v>
      </c>
      <c r="C13" s="144">
        <f>B13/$B$13</f>
        <v>1</v>
      </c>
      <c r="D13" s="143">
        <f>SUM(D10:D12)</f>
        <v>6609.861025000013</v>
      </c>
      <c r="E13" s="144">
        <f t="shared" si="0"/>
        <v>1</v>
      </c>
      <c r="F13" s="94">
        <f t="shared" si="1"/>
        <v>-565.2758914536817</v>
      </c>
      <c r="G13" s="145">
        <f t="shared" si="2"/>
        <v>-0.07878259300633228</v>
      </c>
    </row>
    <row r="14" spans="1:7" ht="12.75">
      <c r="A14" s="87" t="s">
        <v>95</v>
      </c>
      <c r="B14" s="98">
        <v>663.5010519999989</v>
      </c>
      <c r="C14" s="142">
        <f>B14/$B$20</f>
        <v>0.09247224962055967</v>
      </c>
      <c r="D14" s="98">
        <v>677.3642920000007</v>
      </c>
      <c r="E14" s="142">
        <f t="shared" si="0"/>
        <v>0.10247784173344239</v>
      </c>
      <c r="F14" s="90">
        <f t="shared" si="1"/>
        <v>13.863240000001724</v>
      </c>
      <c r="G14" s="121">
        <f t="shared" si="2"/>
        <v>0.020894073880084463</v>
      </c>
    </row>
    <row r="15" spans="1:7" ht="12.75">
      <c r="A15" s="87" t="s">
        <v>72</v>
      </c>
      <c r="B15" s="98">
        <v>1259.9324230000075</v>
      </c>
      <c r="C15" s="142">
        <f aca="true" t="shared" si="3" ref="C15:C20">B15/$B$20</f>
        <v>0.17559698688268766</v>
      </c>
      <c r="D15" s="98">
        <v>1275.378876000003</v>
      </c>
      <c r="E15" s="142">
        <f t="shared" si="0"/>
        <v>0.192950936665117</v>
      </c>
      <c r="F15" s="90">
        <f t="shared" si="1"/>
        <v>15.446452999995472</v>
      </c>
      <c r="G15" s="121">
        <f t="shared" si="2"/>
        <v>0.012259747203914317</v>
      </c>
    </row>
    <row r="16" spans="1:7" ht="12.75">
      <c r="A16" s="87" t="s">
        <v>73</v>
      </c>
      <c r="B16" s="98">
        <v>572.7666789999998</v>
      </c>
      <c r="C16" s="142">
        <f t="shared" si="3"/>
        <v>0.07982658528599747</v>
      </c>
      <c r="D16" s="98">
        <v>530.6802839999996</v>
      </c>
      <c r="E16" s="142">
        <f t="shared" si="0"/>
        <v>0.0802861485276082</v>
      </c>
      <c r="F16" s="90">
        <f t="shared" si="1"/>
        <v>-42.086395000000266</v>
      </c>
      <c r="G16" s="121">
        <f t="shared" si="2"/>
        <v>-0.07347912604392315</v>
      </c>
    </row>
    <row r="17" spans="1:7" ht="12.75">
      <c r="A17" s="87" t="s">
        <v>74</v>
      </c>
      <c r="B17" s="98">
        <v>506.08517999999947</v>
      </c>
      <c r="C17" s="142">
        <f t="shared" si="3"/>
        <v>0.07053317391609185</v>
      </c>
      <c r="D17" s="98">
        <v>509.3549099999998</v>
      </c>
      <c r="E17" s="142">
        <f t="shared" si="0"/>
        <v>0.07705985164793973</v>
      </c>
      <c r="F17" s="90">
        <f t="shared" si="1"/>
        <v>3.2697300000003224</v>
      </c>
      <c r="G17" s="121">
        <f t="shared" si="2"/>
        <v>0.006460829380540822</v>
      </c>
    </row>
    <row r="18" spans="1:7" ht="12.75">
      <c r="A18" s="87" t="s">
        <v>75</v>
      </c>
      <c r="B18" s="98">
        <v>1600.1800399999984</v>
      </c>
      <c r="C18" s="142">
        <f>B18/$B$20</f>
        <v>0.22301735264877506</v>
      </c>
      <c r="D18" s="98">
        <v>1208.4230369999989</v>
      </c>
      <c r="E18" s="142">
        <f t="shared" si="0"/>
        <v>0.18282124728938556</v>
      </c>
      <c r="F18" s="90">
        <f t="shared" si="1"/>
        <v>-391.7570029999995</v>
      </c>
      <c r="G18" s="121">
        <f t="shared" si="2"/>
        <v>-0.24482057843941107</v>
      </c>
    </row>
    <row r="19" spans="1:7" s="41" customFormat="1" ht="12.75">
      <c r="A19" s="87" t="s">
        <v>76</v>
      </c>
      <c r="B19" s="98">
        <v>2572.67154245369</v>
      </c>
      <c r="C19" s="142">
        <f t="shared" si="3"/>
        <v>0.3585536516458881</v>
      </c>
      <c r="D19" s="98">
        <v>2408.659626000011</v>
      </c>
      <c r="E19" s="142">
        <f t="shared" si="0"/>
        <v>0.3644039741365071</v>
      </c>
      <c r="F19" s="90">
        <f t="shared" si="1"/>
        <v>-164.01191645367908</v>
      </c>
      <c r="G19" s="121">
        <f t="shared" si="2"/>
        <v>-0.06375159585947465</v>
      </c>
    </row>
    <row r="20" spans="1:7" ht="12.75">
      <c r="A20" s="91" t="s">
        <v>71</v>
      </c>
      <c r="B20" s="143">
        <f>SUM(B14:B19)</f>
        <v>7175.136916453695</v>
      </c>
      <c r="C20" s="144">
        <f t="shared" si="3"/>
        <v>1</v>
      </c>
      <c r="D20" s="143">
        <f>SUM(D14:D19)</f>
        <v>6609.861025000013</v>
      </c>
      <c r="E20" s="144">
        <f t="shared" si="0"/>
        <v>1</v>
      </c>
      <c r="F20" s="94">
        <f t="shared" si="1"/>
        <v>-565.2758914536826</v>
      </c>
      <c r="G20" s="145">
        <f t="shared" si="2"/>
        <v>-0.07878259300633239</v>
      </c>
    </row>
    <row r="22" spans="1:5" ht="12.75">
      <c r="A22" s="153" t="s">
        <v>82</v>
      </c>
      <c r="B22" s="148">
        <f>B9</f>
        <v>2019</v>
      </c>
      <c r="C22" s="148">
        <f>D9</f>
        <v>2020</v>
      </c>
      <c r="D22" s="151" t="s">
        <v>90</v>
      </c>
      <c r="E22" s="154" t="s">
        <v>91</v>
      </c>
    </row>
    <row r="23" spans="1:7" ht="12.75">
      <c r="A23" s="83" t="s">
        <v>55</v>
      </c>
      <c r="B23" s="146">
        <f>B7</f>
        <v>264.20545483</v>
      </c>
      <c r="C23" s="104">
        <f>D7</f>
        <v>258.0306519</v>
      </c>
      <c r="D23" s="85">
        <f>C23-B23</f>
        <v>-6.1748029299999985</v>
      </c>
      <c r="E23" s="119">
        <f>C23/B23-1</f>
        <v>-0.023371216669137662</v>
      </c>
      <c r="F23" s="41"/>
      <c r="G23" s="41"/>
    </row>
    <row r="24" spans="1:5" ht="12.75">
      <c r="A24" s="87" t="s">
        <v>58</v>
      </c>
      <c r="B24" s="106">
        <f>+Water!B20</f>
        <v>1085.1</v>
      </c>
      <c r="C24" s="106">
        <f>+Water!C20</f>
        <v>1123</v>
      </c>
      <c r="D24" s="130">
        <f>C24-B24</f>
        <v>37.90000000000009</v>
      </c>
      <c r="E24" s="99">
        <f>C24/B24-1</f>
        <v>0.034927656437194754</v>
      </c>
    </row>
    <row r="25" spans="1:5" ht="12.75">
      <c r="A25" s="100" t="s">
        <v>59</v>
      </c>
      <c r="B25" s="131">
        <f>B23/B24</f>
        <v>0.2434848906368077</v>
      </c>
      <c r="C25" s="131">
        <f>C23/C24</f>
        <v>0.22976905779162957</v>
      </c>
      <c r="D25" s="132"/>
      <c r="E25" s="109"/>
    </row>
  </sheetData>
  <sheetProtection/>
  <printOptions/>
  <pageMargins left="0.75" right="0.75" top="1" bottom="1" header="0.5" footer="0.5"/>
  <pageSetup orientation="portrait" paperSize="9"/>
  <ignoredErrors>
    <ignoredError sqref="C13:C20" formula="1"/>
    <ignoredError sqref="B7: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10" customWidth="1"/>
    <col min="2" max="7" width="10.7109375" style="12" customWidth="1"/>
    <col min="8" max="16384" width="9.140625" style="12" customWidth="1"/>
  </cols>
  <sheetData>
    <row r="2" spans="1:7" ht="12.75">
      <c r="A2" s="158" t="s">
        <v>98</v>
      </c>
      <c r="B2" s="159">
        <v>2019</v>
      </c>
      <c r="C2" s="160" t="s">
        <v>0</v>
      </c>
      <c r="D2" s="159">
        <v>2020</v>
      </c>
      <c r="E2" s="161" t="s">
        <v>0</v>
      </c>
      <c r="F2" s="162" t="s">
        <v>90</v>
      </c>
      <c r="G2" s="163" t="s">
        <v>91</v>
      </c>
    </row>
    <row r="3" spans="1:7" ht="12.75">
      <c r="A3" s="83" t="s">
        <v>53</v>
      </c>
      <c r="B3" s="75">
        <v>148.05653117999998</v>
      </c>
      <c r="C3" s="84">
        <f>B3/$B$3</f>
        <v>1</v>
      </c>
      <c r="D3" s="191">
        <v>147.08043624</v>
      </c>
      <c r="E3" s="84">
        <f>D3/$D$3</f>
        <v>1</v>
      </c>
      <c r="F3" s="85">
        <f>D3-B3</f>
        <v>-0.9760949399999674</v>
      </c>
      <c r="G3" s="86">
        <f>D3/B3-1</f>
        <v>-0.006592717877560439</v>
      </c>
    </row>
    <row r="4" spans="1:7" ht="12.75">
      <c r="A4" s="87" t="s">
        <v>54</v>
      </c>
      <c r="B4" s="76">
        <v>-94.29864001000001</v>
      </c>
      <c r="C4" s="84">
        <f>B4/$B$3</f>
        <v>-0.6369096942799253</v>
      </c>
      <c r="D4" s="192">
        <v>-91.97856425</v>
      </c>
      <c r="E4" s="84">
        <f>D4/$D$3</f>
        <v>-0.6253623296297071</v>
      </c>
      <c r="F4" s="88">
        <f>D4-B4</f>
        <v>2.320075760000009</v>
      </c>
      <c r="G4" s="89">
        <f>D4/B4-1</f>
        <v>-0.024603491203626815</v>
      </c>
    </row>
    <row r="5" spans="1:7" ht="12.75">
      <c r="A5" s="87" t="s">
        <v>6</v>
      </c>
      <c r="B5" s="76">
        <v>-20.24783334</v>
      </c>
      <c r="C5" s="84">
        <f>B5/$B$3</f>
        <v>-0.13675744783851285</v>
      </c>
      <c r="D5" s="192">
        <v>-20.250310230000004</v>
      </c>
      <c r="E5" s="84">
        <f>D5/$D$3</f>
        <v>-0.13768187495008752</v>
      </c>
      <c r="F5" s="88">
        <f>D5-B5</f>
        <v>-0.0024768900000040617</v>
      </c>
      <c r="G5" s="89">
        <f>D5/B5-1</f>
        <v>0.0001223286441769389</v>
      </c>
    </row>
    <row r="6" spans="1:7" s="41" customFormat="1" ht="12.75">
      <c r="A6" s="87" t="s">
        <v>9</v>
      </c>
      <c r="B6" s="77">
        <v>2.00598226</v>
      </c>
      <c r="C6" s="84">
        <f>B6/$B$3</f>
        <v>0.013548759004499597</v>
      </c>
      <c r="D6" s="193">
        <v>1.80706963</v>
      </c>
      <c r="E6" s="84">
        <f>D6/$D$3</f>
        <v>0.012286267815056623</v>
      </c>
      <c r="F6" s="90">
        <f>D6-B6</f>
        <v>-0.19891263000000015</v>
      </c>
      <c r="G6" s="89">
        <f>D6/B6-1</f>
        <v>-0.09915971540047419</v>
      </c>
    </row>
    <row r="7" spans="1:7" ht="12.75">
      <c r="A7" s="91" t="s">
        <v>55</v>
      </c>
      <c r="B7" s="78">
        <f>SUM(B3:B6)</f>
        <v>35.51604008999997</v>
      </c>
      <c r="C7" s="93">
        <f>B7/$B$3</f>
        <v>0.23988161688606147</v>
      </c>
      <c r="D7" s="78">
        <f>SUM(D3:D6)</f>
        <v>36.658631390000004</v>
      </c>
      <c r="E7" s="93">
        <f>D7/$D$3</f>
        <v>0.249242063235262</v>
      </c>
      <c r="F7" s="94">
        <f>D7-B7</f>
        <v>1.142591300000035</v>
      </c>
      <c r="G7" s="120">
        <f>D7/B7-1</f>
        <v>0.032171134425590164</v>
      </c>
    </row>
    <row r="10" spans="1:5" ht="12.75">
      <c r="A10" s="158"/>
      <c r="B10" s="159">
        <f>B2</f>
        <v>2019</v>
      </c>
      <c r="C10" s="159">
        <f>D2</f>
        <v>2020</v>
      </c>
      <c r="D10" s="162" t="s">
        <v>90</v>
      </c>
      <c r="E10" s="164" t="s">
        <v>91</v>
      </c>
    </row>
    <row r="11" spans="1:5" ht="12.75">
      <c r="A11" s="83" t="s">
        <v>77</v>
      </c>
      <c r="B11" s="122"/>
      <c r="C11" s="122"/>
      <c r="D11" s="130"/>
      <c r="E11" s="99"/>
    </row>
    <row r="12" spans="1:5" ht="12.75">
      <c r="A12" s="87" t="s">
        <v>78</v>
      </c>
      <c r="B12" s="124">
        <v>548.6550000000001</v>
      </c>
      <c r="C12" s="197">
        <v>571.264</v>
      </c>
      <c r="D12" s="90">
        <f>C12-B12</f>
        <v>22.608999999999924</v>
      </c>
      <c r="E12" s="89">
        <f>C12/B12-1</f>
        <v>0.04120804512854148</v>
      </c>
    </row>
    <row r="13" spans="1:5" ht="12.75">
      <c r="A13" s="100" t="s">
        <v>79</v>
      </c>
      <c r="B13" s="155">
        <v>181</v>
      </c>
      <c r="C13" s="155">
        <v>188</v>
      </c>
      <c r="D13" s="156">
        <f>C13-B13</f>
        <v>7</v>
      </c>
      <c r="E13" s="157">
        <f>C13/B13-1</f>
        <v>0.03867403314917128</v>
      </c>
    </row>
    <row r="16" spans="1:5" ht="12.75">
      <c r="A16" s="165" t="s">
        <v>82</v>
      </c>
      <c r="B16" s="159">
        <f>B10</f>
        <v>2019</v>
      </c>
      <c r="C16" s="159">
        <f>C10</f>
        <v>2020</v>
      </c>
      <c r="D16" s="162" t="s">
        <v>90</v>
      </c>
      <c r="E16" s="164" t="s">
        <v>91</v>
      </c>
    </row>
    <row r="17" spans="1:5" ht="12.75">
      <c r="A17" s="83" t="s">
        <v>55</v>
      </c>
      <c r="B17" s="104">
        <f>B7</f>
        <v>35.51604008999997</v>
      </c>
      <c r="C17" s="104">
        <f>D7</f>
        <v>36.658631390000004</v>
      </c>
      <c r="D17" s="85">
        <f>C17-B17</f>
        <v>1.142591300000035</v>
      </c>
      <c r="E17" s="86">
        <f>C17/B17-1</f>
        <v>0.032171134425590164</v>
      </c>
    </row>
    <row r="18" spans="1:5" ht="12.75">
      <c r="A18" s="87" t="s">
        <v>62</v>
      </c>
      <c r="B18" s="106">
        <f>+Waste!B24</f>
        <v>1085.1</v>
      </c>
      <c r="C18" s="106">
        <f>+Waste!C24</f>
        <v>1123</v>
      </c>
      <c r="D18" s="130">
        <f>C18-B18</f>
        <v>37.90000000000009</v>
      </c>
      <c r="E18" s="99">
        <f>C18/B18-1</f>
        <v>0.034927656437194754</v>
      </c>
    </row>
    <row r="19" spans="1:5" ht="12.75">
      <c r="A19" s="100" t="s">
        <v>59</v>
      </c>
      <c r="B19" s="131">
        <f>B17/B18</f>
        <v>0.03273066085153439</v>
      </c>
      <c r="C19" s="131">
        <f>C17/C18</f>
        <v>0.032643482983081035</v>
      </c>
      <c r="D19" s="132"/>
      <c r="E19" s="109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2021-03-19T18:25:26Z</dcterms:modified>
  <cp:category/>
  <cp:version/>
  <cp:contentType/>
  <cp:contentStatus/>
</cp:coreProperties>
</file>