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<sst xmlns="http://schemas.openxmlformats.org/spreadsheetml/2006/main" count="195" uniqueCount="101">
  <si>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</si>
  <si>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</si>
  <si>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</si>
  <si>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</si>
  <si>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</si>
  <si>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</si>
  <si>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</si>
  <si>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</si>
  <si>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</si>
  <si>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</si>
  <si>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</si>
  <si>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</si>
  <si>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</si>
  <si>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</si>
  <si>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</si>
  <si>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</si>
  <si>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</si>
  <si>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</si>
  <si>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</si>
  <si>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</si>
  <si>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</si>
  <si>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</si>
  <si>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</si>
  <si>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</si>
  <si>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</si>
  <si>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</si>
  <si>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</si>
  <si>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</si>
  <si>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</si>
  <si>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</si>
  <si>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</si>
  <si>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</si>
  <si>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</si>
  <si>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</si>
  <si>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</si>
  <si>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</si>
  <si>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</si>
  <si>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</si>
  <si>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</si>
  <si>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</si>
  <si>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</si>
  <si>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</si>
  <si>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</si>
  <si>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</si>
  <si>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</si>
  <si>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</si>
  <si>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Loan - due after 12 months</t>
  </si>
  <si>
    <t>Current liabilities</t>
  </si>
  <si>
    <t>Banks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</si>
  <si>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</si>
  <si>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</si>
  <si>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</si>
  <si>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</si>
  <si>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</si>
  <si>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</si>
  <si>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</si>
  <si>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</si>
  <si>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</si>
  <si>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</si>
  <si>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</si>
  <si>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</si>
  <si>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</si>
  <si>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</si>
  <si>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</si>
  <si>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</si>
  <si>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</si>
  <si>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</si>
  <si>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</si>
  <si>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</si>
  <si>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</si>
  <si>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</si>
  <si>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</si>
  <si>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</si>
  <si>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</si>
  <si>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</si>
  <si>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</si>
  <si>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</si>
  <si>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</si>
  <si>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</si>
  <si>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</si>
  <si>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</si>
  <si>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</si>
  <si>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</si>
  <si>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</si>
  <si>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</si>
  <si>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</si>
  <si>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</si>
  <si>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</si>
  <si>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</si>
  <si>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</si>
  <si>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</si>
  <si>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</si>
  <si>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</si>
  <si>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</si>
  <si>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</si>
  <si>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</si>
  <si>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</si>
  <si>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</si>
  <si>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</si>
  <si>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Assets held for sale</t>
  </si>
  <si>
    <t>Liabilities associated with assets held for sale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</si>
</sst>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2" formatCode="dd\-mmm\-yyyy"/>
    <numFmt numFmtId="180" formatCode="0.0"/>
    <numFmt numFmtId="181" formatCode="#,##0;\(#,##0.0\)"/>
    <numFmt numFmtId="182" formatCode="#,##0.0;\(#,##0.00\)"/>
    <numFmt numFmtId="184" formatCode="0.0%"/>
    <numFmt numFmtId="185" formatCode="#,##0.0"/>
    <numFmt numFmtId="187" formatCode="\+#,##0.0;\-#,##0.0"/>
    <numFmt numFmtId="188" formatCode="\+0.0%;\-0.0%"/>
    <numFmt numFmtId="191" formatCode="#,##0.0;\(#,##0.0\)"/>
    <numFmt numFmtId="193" formatCode="\+0.0%"/>
    <numFmt numFmtId="194" formatCode="#,##0.0;\-#,##0.0"/>
    <numFmt numFmtId="197" formatCode="\+0.0%;\(0.0%\)"/>
    <numFmt numFmtId="199" formatCode="_-* #,##0.0_-;\-* #,##0.0_-;_-* &quot;-&quot;??_-;_-@_-"/>
    <numFmt numFmtId="200" formatCode="\+#,##0.0;\(#,##0.0\)"/>
    <numFmt numFmtId="203" formatCode="0.0%;\(0.0%\)"/>
    <numFmt numFmtId="204" formatCode="\(#,##0.0\);\+#,##0.0"/>
    <numFmt numFmtId="205" formatCode="\+#,##0;\(#,##0\)"/>
    <numFmt numFmtId="227" formatCode="#,##0.000;\(#,##0.000\)"/>
  </numFmts>
  <fonts count="78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0" fillId="34" borderId="1" applyNumberFormat="0" applyAlignment="0" applyProtection="0"/>
    <xf numFmtId="0" fontId="24" fillId="5" borderId="2" applyNumberFormat="0" applyAlignment="0" applyProtection="0"/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3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4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5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58" borderId="0" applyNumberFormat="0" applyBorder="0" applyAlignment="0" applyProtection="0"/>
    <xf numFmtId="0" fontId="74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5" fillId="62" borderId="27" xfId="83" applyFont="1" applyFill="1" applyBorder="1" applyAlignment="1" applyProtection="1">
      <alignment horizontal="left" vertical="center"/>
      <protection hidden="1"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172" fontId="75" fillId="62" borderId="27" xfId="83" applyNumberFormat="1" applyFont="1" applyFill="1" applyBorder="1" applyAlignment="1" applyProtection="1" quotePrefix="1">
      <alignment horizontal="right" vertical="center" wrapText="1"/>
      <protection/>
    </xf>
    <xf numFmtId="0" fontId="12" fillId="61" borderId="31" xfId="0" applyFont="1" applyFill="1" applyBorder="1" applyAlignment="1">
      <alignment horizontal="left" wrapText="1"/>
    </xf>
    <xf numFmtId="0" fontId="12" fillId="61" borderId="0" xfId="0" applyFont="1" applyFill="1" applyAlignment="1">
      <alignment/>
    </xf>
    <xf numFmtId="0" fontId="0" fillId="61" borderId="31" xfId="0" applyFont="1" applyFill="1" applyBorder="1" applyAlignment="1">
      <alignment horizontal="left" wrapText="1"/>
    </xf>
    <xf numFmtId="0" fontId="12" fillId="61" borderId="32" xfId="0" applyFont="1" applyFill="1" applyBorder="1" applyAlignment="1">
      <alignment horizontal="left" wrapText="1"/>
    </xf>
    <xf numFmtId="184" fontId="12" fillId="61" borderId="0" xfId="0" applyNumberFormat="1" applyFont="1" applyFill="1" applyBorder="1" applyAlignment="1">
      <alignment wrapText="1"/>
    </xf>
    <xf numFmtId="0" fontId="47" fillId="61" borderId="31" xfId="0" applyFont="1" applyFill="1" applyBorder="1" applyAlignment="1" quotePrefix="1">
      <alignment horizontal="right" wrapText="1"/>
    </xf>
    <xf numFmtId="0" fontId="0" fillId="61" borderId="33" xfId="0" applyFont="1" applyFill="1" applyBorder="1" applyAlignment="1">
      <alignment horizontal="left" wrapText="1"/>
    </xf>
    <xf numFmtId="0" fontId="0" fillId="61" borderId="0" xfId="0" applyFont="1" applyFill="1" applyAlignment="1">
      <alignment horizontal="left"/>
    </xf>
    <xf numFmtId="0" fontId="76" fillId="63" borderId="32" xfId="0" applyFont="1" applyFill="1" applyBorder="1" applyAlignment="1">
      <alignment horizontal="left" vertical="center" wrapText="1"/>
    </xf>
    <xf numFmtId="15" fontId="77" fillId="63" borderId="27" xfId="0" applyNumberFormat="1" applyFont="1" applyFill="1" applyBorder="1" applyAlignment="1">
      <alignment horizontal="center" vertical="center" wrapText="1"/>
    </xf>
    <xf numFmtId="0" fontId="77" fillId="63" borderId="27" xfId="0" applyFont="1" applyFill="1" applyBorder="1" applyAlignment="1">
      <alignment horizontal="center" vertical="center" wrapText="1"/>
    </xf>
    <xf numFmtId="0" fontId="76" fillId="63" borderId="27" xfId="0" applyFont="1" applyFill="1" applyBorder="1" applyAlignment="1">
      <alignment horizontal="center" vertical="center" wrapText="1"/>
    </xf>
    <xf numFmtId="15" fontId="76" fillId="63" borderId="34" xfId="0" applyNumberFormat="1" applyFont="1" applyFill="1" applyBorder="1" applyAlignment="1">
      <alignment horizontal="center" vertical="center" wrapText="1"/>
    </xf>
    <xf numFmtId="0" fontId="76" fillId="63" borderId="34" xfId="0" applyFont="1" applyFill="1" applyBorder="1" applyAlignment="1">
      <alignment horizontal="center" vertical="center" wrapText="1"/>
    </xf>
    <xf numFmtId="0" fontId="77" fillId="63" borderId="32" xfId="0" applyFont="1" applyFill="1" applyBorder="1" applyAlignment="1">
      <alignment horizontal="left" vertical="center" wrapText="1"/>
    </xf>
    <xf numFmtId="194" fontId="9" fillId="61" borderId="0" xfId="0" applyNumberFormat="1" applyFont="1" applyFill="1" applyBorder="1" applyAlignment="1">
      <alignment wrapText="1"/>
    </xf>
    <xf numFmtId="181" fontId="10" fillId="61" borderId="0" xfId="0" applyNumberFormat="1" applyFont="1" applyFill="1" applyBorder="1" applyAlignment="1">
      <alignment wrapText="1"/>
    </xf>
    <xf numFmtId="182" fontId="10" fillId="61" borderId="0" xfId="0" applyNumberFormat="1" applyFont="1" applyFill="1" applyBorder="1" applyAlignment="1">
      <alignment wrapText="1"/>
    </xf>
    <xf numFmtId="180" fontId="9" fillId="61" borderId="27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5" fontId="10" fillId="61" borderId="0" xfId="0" applyNumberFormat="1" applyFont="1" applyFill="1" applyBorder="1" applyAlignment="1">
      <alignment wrapText="1"/>
    </xf>
    <xf numFmtId="199" fontId="13" fillId="61" borderId="0" xfId="79" applyNumberFormat="1" applyFont="1" applyFill="1" applyBorder="1" applyAlignment="1">
      <alignment wrapText="1"/>
    </xf>
    <xf numFmtId="185" fontId="10" fillId="61" borderId="29" xfId="0" applyNumberFormat="1" applyFont="1" applyFill="1" applyBorder="1" applyAlignment="1">
      <alignment wrapText="1"/>
    </xf>
    <xf numFmtId="0" fontId="9" fillId="61" borderId="31" xfId="0" applyFont="1" applyFill="1" applyBorder="1" applyAlignment="1">
      <alignment horizontal="left" wrapText="1"/>
    </xf>
    <xf numFmtId="203" fontId="13" fillId="61" borderId="0" xfId="0" applyNumberFormat="1" applyFont="1" applyFill="1" applyBorder="1" applyAlignment="1">
      <alignment wrapText="1"/>
    </xf>
    <xf numFmtId="200" fontId="9" fillId="61" borderId="0" xfId="0" applyNumberFormat="1" applyFont="1" applyFill="1" applyBorder="1" applyAlignment="1">
      <alignment wrapText="1"/>
    </xf>
    <xf numFmtId="197" fontId="9" fillId="61" borderId="35" xfId="87" applyNumberFormat="1" applyFont="1" applyFill="1" applyBorder="1" applyAlignment="1">
      <alignment wrapText="1"/>
    </xf>
    <xf numFmtId="0" fontId="10" fillId="61" borderId="31" xfId="0" applyFont="1" applyFill="1" applyBorder="1" applyAlignment="1">
      <alignment horizontal="left" wrapText="1"/>
    </xf>
    <xf numFmtId="204" fontId="10" fillId="61" borderId="0" xfId="0" applyNumberFormat="1" applyFont="1" applyFill="1" applyBorder="1" applyAlignment="1">
      <alignment wrapText="1"/>
    </xf>
    <xf numFmtId="197" fontId="10" fillId="61" borderId="35" xfId="87" applyNumberFormat="1" applyFont="1" applyFill="1" applyBorder="1" applyAlignment="1">
      <alignment wrapText="1"/>
    </xf>
    <xf numFmtId="200" fontId="10" fillId="61" borderId="0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94" fontId="9" fillId="61" borderId="27" xfId="0" applyNumberFormat="1" applyFont="1" applyFill="1" applyBorder="1" applyAlignment="1">
      <alignment wrapText="1"/>
    </xf>
    <xf numFmtId="203" fontId="14" fillId="61" borderId="27" xfId="0" applyNumberFormat="1" applyFont="1" applyFill="1" applyBorder="1" applyAlignment="1">
      <alignment wrapText="1"/>
    </xf>
    <xf numFmtId="200" fontId="9" fillId="61" borderId="27" xfId="0" applyNumberFormat="1" applyFont="1" applyFill="1" applyBorder="1" applyAlignment="1">
      <alignment wrapText="1"/>
    </xf>
    <xf numFmtId="193" fontId="9" fillId="61" borderId="34" xfId="87" applyNumberFormat="1" applyFont="1" applyFill="1" applyBorder="1" applyAlignment="1">
      <alignment wrapText="1"/>
    </xf>
    <xf numFmtId="180" fontId="9" fillId="61" borderId="0" xfId="0" applyNumberFormat="1" applyFont="1" applyFill="1" applyBorder="1" applyAlignment="1">
      <alignment wrapText="1"/>
    </xf>
    <xf numFmtId="188" fontId="9" fillId="61" borderId="35" xfId="0" applyNumberFormat="1" applyFont="1" applyFill="1" applyBorder="1" applyAlignment="1">
      <alignment wrapText="1"/>
    </xf>
    <xf numFmtId="199" fontId="10" fillId="61" borderId="0" xfId="79" applyNumberFormat="1" applyFont="1" applyFill="1" applyBorder="1" applyAlignment="1">
      <alignment wrapText="1"/>
    </xf>
    <xf numFmtId="188" fontId="10" fillId="61" borderId="35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left" wrapText="1"/>
    </xf>
    <xf numFmtId="199" fontId="10" fillId="61" borderId="29" xfId="79" applyNumberFormat="1" applyFont="1" applyFill="1" applyBorder="1" applyAlignment="1">
      <alignment wrapText="1"/>
    </xf>
    <xf numFmtId="200" fontId="10" fillId="61" borderId="29" xfId="0" applyNumberFormat="1" applyFont="1" applyFill="1" applyBorder="1" applyAlignment="1">
      <alignment wrapText="1"/>
    </xf>
    <xf numFmtId="188" fontId="10" fillId="61" borderId="36" xfId="0" applyNumberFormat="1" applyFont="1" applyFill="1" applyBorder="1" applyAlignment="1">
      <alignment wrapText="1"/>
    </xf>
    <xf numFmtId="180" fontId="12" fillId="61" borderId="0" xfId="0" applyNumberFormat="1" applyFont="1" applyFill="1" applyAlignment="1">
      <alignment/>
    </xf>
    <xf numFmtId="194" fontId="12" fillId="61" borderId="0" xfId="0" applyNumberFormat="1" applyFont="1" applyFill="1" applyAlignment="1">
      <alignment/>
    </xf>
    <xf numFmtId="180" fontId="0" fillId="61" borderId="0" xfId="0" applyNumberFormat="1" applyFill="1" applyAlignment="1">
      <alignment/>
    </xf>
    <xf numFmtId="18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6" xfId="0" applyFill="1" applyBorder="1" applyAlignment="1">
      <alignment/>
    </xf>
    <xf numFmtId="0" fontId="0" fillId="61" borderId="0" xfId="0" applyFill="1" applyAlignment="1">
      <alignment horizontal="left"/>
    </xf>
    <xf numFmtId="0" fontId="77" fillId="64" borderId="32" xfId="0" applyFont="1" applyFill="1" applyBorder="1" applyAlignment="1">
      <alignment horizontal="left" vertical="center" wrapText="1"/>
    </xf>
    <xf numFmtId="0" fontId="76" fillId="64" borderId="27" xfId="0" applyFont="1" applyFill="1" applyBorder="1" applyAlignment="1">
      <alignment horizontal="center" vertical="center" wrapText="1"/>
    </xf>
    <xf numFmtId="0" fontId="76" fillId="64" borderId="34" xfId="0" applyFont="1" applyFill="1" applyBorder="1" applyAlignment="1">
      <alignment horizontal="center" vertical="center" wrapText="1"/>
    </xf>
    <xf numFmtId="0" fontId="76" fillId="64" borderId="32" xfId="0" applyFont="1" applyFill="1" applyBorder="1" applyAlignment="1">
      <alignment horizontal="left" vertical="center" wrapText="1"/>
    </xf>
    <xf numFmtId="15" fontId="77" fillId="64" borderId="27" xfId="0" applyNumberFormat="1" applyFont="1" applyFill="1" applyBorder="1" applyAlignment="1">
      <alignment horizontal="center" vertical="center" wrapText="1"/>
    </xf>
    <xf numFmtId="0" fontId="77" fillId="64" borderId="27" xfId="0" applyFont="1" applyFill="1" applyBorder="1" applyAlignment="1">
      <alignment horizontal="center" vertical="center" wrapText="1"/>
    </xf>
    <xf numFmtId="15" fontId="76" fillId="64" borderId="34" xfId="0" applyNumberFormat="1" applyFont="1" applyFill="1" applyBorder="1" applyAlignment="1">
      <alignment horizontal="center" vertical="center" wrapText="1"/>
    </xf>
    <xf numFmtId="197" fontId="9" fillId="61" borderId="35" xfId="0" applyNumberFormat="1" applyFont="1" applyFill="1" applyBorder="1" applyAlignment="1">
      <alignment wrapText="1"/>
    </xf>
    <xf numFmtId="197" fontId="9" fillId="61" borderId="34" xfId="87" applyNumberFormat="1" applyFont="1" applyFill="1" applyBorder="1" applyAlignment="1">
      <alignment wrapText="1"/>
    </xf>
    <xf numFmtId="197" fontId="10" fillId="61" borderId="35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1" xfId="0" applyFont="1" applyFill="1" applyBorder="1" applyAlignment="1">
      <alignment horizontal="right" wrapText="1"/>
    </xf>
    <xf numFmtId="180" fontId="10" fillId="61" borderId="0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right" wrapText="1"/>
    </xf>
    <xf numFmtId="180" fontId="10" fillId="61" borderId="29" xfId="0" applyNumberFormat="1" applyFont="1" applyFill="1" applyBorder="1" applyAlignment="1">
      <alignment wrapText="1"/>
    </xf>
    <xf numFmtId="197" fontId="10" fillId="61" borderId="36" xfId="0" applyNumberFormat="1" applyFont="1" applyFill="1" applyBorder="1" applyAlignment="1">
      <alignment wrapText="1"/>
    </xf>
    <xf numFmtId="184" fontId="10" fillId="61" borderId="0" xfId="0" applyNumberFormat="1" applyFont="1" applyFill="1" applyBorder="1" applyAlignment="1">
      <alignment wrapText="1"/>
    </xf>
    <xf numFmtId="187" fontId="9" fillId="61" borderId="0" xfId="0" applyNumberFormat="1" applyFont="1" applyFill="1" applyBorder="1" applyAlignment="1">
      <alignment wrapText="1"/>
    </xf>
    <xf numFmtId="187" fontId="10" fillId="61" borderId="0" xfId="0" applyNumberFormat="1" applyFont="1" applyFill="1" applyBorder="1" applyAlignment="1">
      <alignment wrapText="1"/>
    </xf>
    <xf numFmtId="18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6" fillId="62" borderId="32" xfId="0" applyFont="1" applyFill="1" applyBorder="1" applyAlignment="1">
      <alignment horizontal="left" vertical="center" wrapText="1"/>
    </xf>
    <xf numFmtId="15" fontId="77" fillId="62" borderId="27" xfId="0" applyNumberFormat="1" applyFont="1" applyFill="1" applyBorder="1" applyAlignment="1">
      <alignment horizontal="center" vertical="center" wrapText="1"/>
    </xf>
    <xf numFmtId="0" fontId="77" fillId="62" borderId="27" xfId="0" applyFont="1" applyFill="1" applyBorder="1" applyAlignment="1">
      <alignment horizontal="center" vertical="center" wrapText="1"/>
    </xf>
    <xf numFmtId="0" fontId="76" fillId="62" borderId="27" xfId="0" applyFont="1" applyFill="1" applyBorder="1" applyAlignment="1">
      <alignment horizontal="center" vertical="center" wrapText="1"/>
    </xf>
    <xf numFmtId="15" fontId="76" fillId="62" borderId="34" xfId="0" applyNumberFormat="1" applyFont="1" applyFill="1" applyBorder="1" applyAlignment="1">
      <alignment horizontal="center" vertical="center" wrapText="1"/>
    </xf>
    <xf numFmtId="0" fontId="76" fillId="62" borderId="34" xfId="0" applyFont="1" applyFill="1" applyBorder="1" applyAlignment="1">
      <alignment horizontal="center" vertical="center" wrapText="1"/>
    </xf>
    <xf numFmtId="0" fontId="77" fillId="62" borderId="32" xfId="0" applyFont="1" applyFill="1" applyBorder="1" applyAlignment="1">
      <alignment horizontal="left" vertical="center" wrapText="1"/>
    </xf>
    <xf numFmtId="182" fontId="9" fillId="61" borderId="27" xfId="0" applyNumberFormat="1" applyFont="1" applyFill="1" applyBorder="1" applyAlignment="1">
      <alignment wrapText="1"/>
    </xf>
    <xf numFmtId="184" fontId="13" fillId="61" borderId="0" xfId="0" applyNumberFormat="1" applyFont="1" applyFill="1" applyBorder="1" applyAlignment="1">
      <alignment wrapText="1"/>
    </xf>
    <xf numFmtId="185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97" fontId="9" fillId="61" borderId="34" xfId="0" applyNumberFormat="1" applyFont="1" applyFill="1" applyBorder="1" applyAlignment="1">
      <alignment wrapText="1"/>
    </xf>
    <xf numFmtId="182" fontId="12" fillId="61" borderId="0" xfId="0" applyNumberFormat="1" applyFont="1" applyFill="1" applyAlignment="1">
      <alignment/>
    </xf>
    <xf numFmtId="0" fontId="76" fillId="65" borderId="32" xfId="0" applyFont="1" applyFill="1" applyBorder="1" applyAlignment="1">
      <alignment horizontal="left" vertical="center" wrapText="1"/>
    </xf>
    <xf numFmtId="15" fontId="77" fillId="65" borderId="27" xfId="0" applyNumberFormat="1" applyFont="1" applyFill="1" applyBorder="1" applyAlignment="1">
      <alignment horizontal="center" vertical="center" wrapText="1"/>
    </xf>
    <xf numFmtId="0" fontId="77" fillId="65" borderId="27" xfId="0" applyFont="1" applyFill="1" applyBorder="1" applyAlignment="1">
      <alignment horizontal="center" vertical="center" wrapText="1"/>
    </xf>
    <xf numFmtId="0" fontId="76" fillId="65" borderId="27" xfId="0" applyFont="1" applyFill="1" applyBorder="1" applyAlignment="1">
      <alignment horizontal="center" vertical="center" wrapText="1"/>
    </xf>
    <xf numFmtId="15" fontId="76" fillId="65" borderId="34" xfId="0" applyNumberFormat="1" applyFont="1" applyFill="1" applyBorder="1" applyAlignment="1">
      <alignment horizontal="center" vertical="center" wrapText="1"/>
    </xf>
    <xf numFmtId="0" fontId="77" fillId="65" borderId="32" xfId="0" applyFont="1" applyFill="1" applyBorder="1" applyAlignment="1">
      <alignment horizontal="left" vertical="center" wrapText="1"/>
    </xf>
    <xf numFmtId="0" fontId="76" fillId="65" borderId="34" xfId="0" applyFont="1" applyFill="1" applyBorder="1" applyAlignment="1">
      <alignment horizontal="center" vertical="center" wrapText="1"/>
    </xf>
    <xf numFmtId="0" fontId="10" fillId="61" borderId="29" xfId="0" applyFont="1" applyFill="1" applyBorder="1" applyAlignment="1">
      <alignment wrapText="1"/>
    </xf>
    <xf numFmtId="205" fontId="10" fillId="61" borderId="29" xfId="0" applyNumberFormat="1" applyFont="1" applyFill="1" applyBorder="1" applyAlignment="1">
      <alignment wrapText="1"/>
    </xf>
    <xf numFmtId="197" fontId="10" fillId="61" borderId="36" xfId="87" applyNumberFormat="1" applyFont="1" applyFill="1" applyBorder="1" applyAlignment="1">
      <alignment wrapText="1"/>
    </xf>
    <xf numFmtId="0" fontId="76" fillId="66" borderId="32" xfId="0" applyFont="1" applyFill="1" applyBorder="1" applyAlignment="1">
      <alignment horizontal="left" vertical="center" wrapText="1"/>
    </xf>
    <xf numFmtId="15" fontId="77" fillId="66" borderId="27" xfId="0" applyNumberFormat="1" applyFont="1" applyFill="1" applyBorder="1" applyAlignment="1">
      <alignment horizontal="center" vertical="center" wrapText="1"/>
    </xf>
    <xf numFmtId="0" fontId="77" fillId="66" borderId="27" xfId="0" applyFont="1" applyFill="1" applyBorder="1" applyAlignment="1">
      <alignment horizontal="center" vertical="center" wrapText="1"/>
    </xf>
    <xf numFmtId="0" fontId="76" fillId="66" borderId="27" xfId="0" applyFont="1" applyFill="1" applyBorder="1" applyAlignment="1">
      <alignment horizontal="center" vertical="center" wrapText="1"/>
    </xf>
    <xf numFmtId="15" fontId="76" fillId="66" borderId="34" xfId="0" applyNumberFormat="1" applyFont="1" applyFill="1" applyBorder="1" applyAlignment="1">
      <alignment horizontal="center" vertical="center" wrapText="1"/>
    </xf>
    <xf numFmtId="0" fontId="76" fillId="66" borderId="34" xfId="0" applyFont="1" applyFill="1" applyBorder="1" applyAlignment="1">
      <alignment horizontal="center" vertical="center" wrapText="1"/>
    </xf>
    <xf numFmtId="0" fontId="77" fillId="66" borderId="32" xfId="0" applyFont="1" applyFill="1" applyBorder="1" applyAlignment="1">
      <alignment horizontal="left" vertical="center" wrapText="1"/>
    </xf>
    <xf numFmtId="191" fontId="1" fillId="61" borderId="0" xfId="83" applyNumberFormat="1" applyFont="1" applyFill="1" applyBorder="1" applyProtection="1">
      <alignment/>
      <protection locked="0"/>
    </xf>
    <xf numFmtId="191" fontId="5" fillId="61" borderId="0" xfId="83" applyNumberFormat="1" applyFont="1" applyFill="1" applyBorder="1" applyProtection="1">
      <alignment/>
      <protection locked="0"/>
    </xf>
    <xf numFmtId="191" fontId="3" fillId="61" borderId="0" xfId="83" applyNumberFormat="1" applyFont="1" applyFill="1" applyProtection="1">
      <alignment/>
      <protection hidden="1"/>
    </xf>
    <xf numFmtId="191" fontId="6" fillId="61" borderId="27" xfId="83" applyNumberFormat="1" applyFont="1" applyFill="1" applyBorder="1" applyProtection="1">
      <alignment/>
      <protection locked="0"/>
    </xf>
    <xf numFmtId="191" fontId="6" fillId="61" borderId="0" xfId="83" applyNumberFormat="1" applyFont="1" applyFill="1" applyBorder="1" applyProtection="1">
      <alignment/>
      <protection locked="0"/>
    </xf>
    <xf numFmtId="191" fontId="3" fillId="61" borderId="0" xfId="83" applyNumberFormat="1" applyFont="1" applyFill="1" applyAlignment="1" applyProtection="1">
      <alignment horizontal="right"/>
      <protection hidden="1"/>
    </xf>
    <xf numFmtId="191" fontId="4" fillId="61" borderId="0" xfId="83" applyNumberFormat="1" applyFont="1" applyFill="1" applyAlignment="1" applyProtection="1">
      <alignment horizontal="right"/>
      <protection hidden="1"/>
    </xf>
    <xf numFmtId="191" fontId="1" fillId="61" borderId="29" xfId="83" applyNumberFormat="1" applyFont="1" applyFill="1" applyBorder="1" applyProtection="1">
      <alignment/>
      <protection locked="0"/>
    </xf>
    <xf numFmtId="227" fontId="1" fillId="61" borderId="0" xfId="83" applyNumberFormat="1" applyFont="1" applyFill="1" applyBorder="1" applyProtection="1">
      <alignment/>
      <protection locked="0"/>
    </xf>
    <xf numFmtId="227" fontId="1" fillId="61" borderId="29" xfId="83" applyNumberFormat="1" applyFont="1" applyFill="1" applyBorder="1" applyProtection="1">
      <alignment/>
      <protection locked="0"/>
    </xf>
    <xf numFmtId="194" fontId="45" fillId="61" borderId="0" xfId="83" applyNumberFormat="1" applyFont="1" applyFill="1" applyBorder="1" applyAlignment="1" applyProtection="1">
      <alignment horizontal="right" vertical="center"/>
      <protection hidden="1"/>
    </xf>
    <xf numFmtId="194" fontId="2" fillId="60" borderId="27" xfId="83" applyNumberFormat="1" applyFont="1" applyFill="1" applyBorder="1" applyAlignment="1" applyProtection="1">
      <alignment vertical="center"/>
      <protection hidden="1"/>
    </xf>
    <xf numFmtId="194" fontId="3" fillId="61" borderId="0" xfId="83" applyNumberFormat="1" applyFont="1" applyFill="1" applyBorder="1" applyAlignment="1" applyProtection="1">
      <alignment vertical="center"/>
      <protection hidden="1"/>
    </xf>
    <xf numFmtId="194" fontId="45" fillId="61" borderId="0" xfId="83" applyNumberFormat="1" applyFont="1" applyFill="1" applyBorder="1" applyAlignment="1" applyProtection="1">
      <alignment vertical="center"/>
      <protection hidden="1"/>
    </xf>
    <xf numFmtId="194" fontId="2" fillId="15" borderId="37" xfId="83" applyNumberFormat="1" applyFont="1" applyFill="1" applyBorder="1" applyAlignment="1" applyProtection="1">
      <alignment horizontal="right" vertical="center"/>
      <protection hidden="1"/>
    </xf>
    <xf numFmtId="194" fontId="3" fillId="61" borderId="38" xfId="83" applyNumberFormat="1" applyFont="1" applyFill="1" applyBorder="1" applyAlignment="1" applyProtection="1">
      <alignment vertical="center"/>
      <protection hidden="1"/>
    </xf>
    <xf numFmtId="194" fontId="45" fillId="61" borderId="29" xfId="83" applyNumberFormat="1" applyFont="1" applyFill="1" applyBorder="1" applyAlignment="1" applyProtection="1">
      <alignment vertical="center"/>
      <protection hidden="1"/>
    </xf>
    <xf numFmtId="194" fontId="45" fillId="61" borderId="39" xfId="83" applyNumberFormat="1" applyFont="1" applyFill="1" applyBorder="1" applyAlignment="1" applyProtection="1">
      <alignment vertical="center"/>
      <protection hidden="1"/>
    </xf>
    <xf numFmtId="194" fontId="2" fillId="61" borderId="38" xfId="83" applyNumberFormat="1" applyFont="1" applyFill="1" applyBorder="1" applyAlignment="1" applyProtection="1">
      <alignment vertical="center"/>
      <protection hidden="1"/>
    </xf>
    <xf numFmtId="194" fontId="45" fillId="61" borderId="0" xfId="83" applyNumberFormat="1" applyFont="1" applyFill="1" applyBorder="1" applyAlignment="1" applyProtection="1" quotePrefix="1">
      <alignment horizontal="right" vertical="center"/>
      <protection hidden="1"/>
    </xf>
    <xf numFmtId="194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94" fontId="6" fillId="15" borderId="27" xfId="0" applyNumberFormat="1" applyFont="1" applyFill="1" applyBorder="1" applyAlignment="1">
      <alignment horizontal="right" vertical="center" wrapText="1"/>
    </xf>
    <xf numFmtId="172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72" fontId="6" fillId="67" borderId="27" xfId="83" applyNumberFormat="1" applyFont="1" applyFill="1" applyBorder="1" applyAlignment="1" applyProtection="1" quotePrefix="1">
      <alignment horizontal="right" vertical="center" wrapText="1"/>
      <protection/>
    </xf>
    <xf numFmtId="194" fontId="1" fillId="61" borderId="0" xfId="0" applyNumberFormat="1" applyFont="1" applyFill="1" applyAlignment="1">
      <alignment/>
    </xf>
    <xf numFmtId="194" fontId="3" fillId="54" borderId="27" xfId="83" applyNumberFormat="1" applyFont="1" applyFill="1" applyBorder="1" applyAlignment="1" applyProtection="1">
      <alignment horizontal="center" vertical="center"/>
      <protection hidden="1"/>
    </xf>
    <xf numFmtId="194" fontId="2" fillId="61" borderId="0" xfId="83" applyNumberFormat="1" applyFont="1" applyFill="1" applyBorder="1" applyAlignment="1" applyProtection="1">
      <alignment vertical="center"/>
      <protection hidden="1"/>
    </xf>
    <xf numFmtId="172" fontId="75" fillId="63" borderId="27" xfId="83" applyNumberFormat="1" applyFont="1" applyFill="1" applyBorder="1" applyAlignment="1" applyProtection="1" quotePrefix="1">
      <alignment horizontal="right" vertical="center" wrapText="1"/>
      <protection/>
    </xf>
    <xf numFmtId="200" fontId="13" fillId="61" borderId="0" xfId="0" applyNumberFormat="1" applyFont="1" applyFill="1" applyBorder="1" applyAlignment="1">
      <alignment wrapText="1"/>
    </xf>
    <xf numFmtId="188" fontId="13" fillId="61" borderId="35" xfId="0" applyNumberFormat="1" applyFont="1" applyFill="1" applyBorder="1" applyAlignment="1">
      <alignment wrapText="1"/>
    </xf>
    <xf numFmtId="200" fontId="13" fillId="61" borderId="29" xfId="0" applyNumberFormat="1" applyFont="1" applyFill="1" applyBorder="1" applyAlignment="1">
      <alignment wrapText="1"/>
    </xf>
    <xf numFmtId="188" fontId="10" fillId="61" borderId="0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vertical="center" wrapText="1"/>
    </xf>
    <xf numFmtId="172" fontId="75" fillId="64" borderId="27" xfId="83" applyNumberFormat="1" applyFont="1" applyFill="1" applyBorder="1" applyAlignment="1" applyProtection="1" quotePrefix="1">
      <alignment horizontal="right" vertical="center" wrapText="1"/>
      <protection/>
    </xf>
    <xf numFmtId="172" fontId="75" fillId="65" borderId="27" xfId="83" applyNumberFormat="1" applyFont="1" applyFill="1" applyBorder="1" applyAlignment="1" applyProtection="1" quotePrefix="1">
      <alignment horizontal="right" vertical="center" wrapText="1"/>
      <protection/>
    </xf>
    <xf numFmtId="172" fontId="75" fillId="66" borderId="27" xfId="83" applyNumberFormat="1" applyFont="1" applyFill="1" applyBorder="1" applyAlignment="1" applyProtection="1" quotePrefix="1">
      <alignment horizontal="right" vertical="center" wrapText="1"/>
      <protection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94" fontId="45" fillId="61" borderId="27" xfId="83" applyNumberFormat="1" applyFont="1" applyFill="1" applyBorder="1" applyAlignment="1" applyProtection="1">
      <alignment vertical="center"/>
      <protection hidden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0.28125" style="10" bestFit="1" customWidth="1"/>
    <col min="4" max="16384" width="9.140625" style="11" customWidth="1"/>
  </cols>
  <sheetData>
    <row r="3" ht="25.5" customHeight="1"/>
    <row r="4" spans="1:3" ht="13.5">
      <c r="A4" s="22" t="s">
        <v>1</v>
      </c>
      <c r="B4" s="157"/>
      <c r="C4" s="157"/>
    </row>
    <row r="5" spans="1:3" ht="13.5">
      <c r="A5" s="1" t="s">
        <v>97</v>
      </c>
      <c r="B5" s="158">
        <v>42825</v>
      </c>
      <c r="C5" s="158">
        <v>43190</v>
      </c>
    </row>
    <row r="6" spans="1:3" ht="13.5">
      <c r="A6" s="12" t="s">
        <v>2</v>
      </c>
      <c r="B6" s="135">
        <v>1577.8</v>
      </c>
      <c r="C6" s="135">
        <v>1741.3</v>
      </c>
    </row>
    <row r="7" spans="1:3" ht="12" customHeight="1">
      <c r="A7" s="12" t="s">
        <v>3</v>
      </c>
      <c r="B7" s="135">
        <v>0</v>
      </c>
      <c r="C7" s="135">
        <v>0</v>
      </c>
    </row>
    <row r="8" spans="1:3" ht="13.5">
      <c r="A8" s="12" t="s">
        <v>4</v>
      </c>
      <c r="B8" s="135">
        <v>89.8</v>
      </c>
      <c r="C8" s="135">
        <v>95.3</v>
      </c>
    </row>
    <row r="9" spans="1:3" ht="13.5">
      <c r="A9" s="13" t="s">
        <v>87</v>
      </c>
      <c r="B9" s="136">
        <v>0</v>
      </c>
      <c r="C9" s="136">
        <v>0</v>
      </c>
    </row>
    <row r="10" spans="1:3" ht="13.5">
      <c r="A10" s="13"/>
      <c r="B10" s="137"/>
      <c r="C10" s="137"/>
    </row>
    <row r="11" spans="1:3" ht="13.5">
      <c r="A11" s="12" t="s">
        <v>86</v>
      </c>
      <c r="B11" s="135">
        <v>-732.2</v>
      </c>
      <c r="C11" s="135">
        <v>-831.4</v>
      </c>
    </row>
    <row r="12" spans="1:3" ht="13.5">
      <c r="A12" s="12" t="s">
        <v>5</v>
      </c>
      <c r="B12" s="135">
        <v>-488.8</v>
      </c>
      <c r="C12" s="135">
        <v>-538.5</v>
      </c>
    </row>
    <row r="13" spans="1:3" ht="13.5">
      <c r="A13" s="12" t="s">
        <v>6</v>
      </c>
      <c r="B13" s="135">
        <v>-137.2</v>
      </c>
      <c r="C13" s="135">
        <v>-140</v>
      </c>
    </row>
    <row r="14" spans="1:3" ht="13.5">
      <c r="A14" s="12" t="s">
        <v>7</v>
      </c>
      <c r="B14" s="135">
        <v>-119.5</v>
      </c>
      <c r="C14" s="135">
        <v>-125.1</v>
      </c>
    </row>
    <row r="15" spans="1:3" ht="13.5">
      <c r="A15" s="12" t="s">
        <v>8</v>
      </c>
      <c r="B15" s="135">
        <v>-12</v>
      </c>
      <c r="C15" s="135">
        <v>-12.7</v>
      </c>
    </row>
    <row r="16" spans="1:3" ht="13.5">
      <c r="A16" s="12" t="s">
        <v>9</v>
      </c>
      <c r="B16" s="135">
        <v>9.4</v>
      </c>
      <c r="C16" s="135">
        <v>8.7</v>
      </c>
    </row>
    <row r="17" spans="1:3" ht="13.5">
      <c r="A17" s="12"/>
      <c r="B17" s="137"/>
      <c r="C17" s="137"/>
    </row>
    <row r="18" spans="1:3" ht="13.5">
      <c r="A18" s="14" t="s">
        <v>10</v>
      </c>
      <c r="B18" s="138">
        <f>SUM(B6:B16)</f>
        <v>187.29999999999987</v>
      </c>
      <c r="C18" s="138">
        <f>SUM(C6:C16)</f>
        <v>197.59999999999994</v>
      </c>
    </row>
    <row r="19" spans="1:3" ht="13.5">
      <c r="A19" s="12"/>
      <c r="B19" s="139"/>
      <c r="C19" s="139"/>
    </row>
    <row r="20" spans="1:3" ht="13.5">
      <c r="A20" s="12" t="s">
        <v>11</v>
      </c>
      <c r="B20" s="140">
        <v>6.5</v>
      </c>
      <c r="C20" s="140">
        <v>6</v>
      </c>
    </row>
    <row r="21" spans="1:3" ht="13.5">
      <c r="A21" s="12" t="s">
        <v>12</v>
      </c>
      <c r="B21" s="140">
        <v>23.3</v>
      </c>
      <c r="C21" s="140">
        <v>25</v>
      </c>
    </row>
    <row r="22" spans="1:3" ht="13.5">
      <c r="A22" s="12" t="s">
        <v>13</v>
      </c>
      <c r="B22" s="140">
        <v>-52.9</v>
      </c>
      <c r="C22" s="140">
        <v>-48.5</v>
      </c>
    </row>
    <row r="23" spans="1:3" ht="13.5">
      <c r="A23" s="13" t="s">
        <v>87</v>
      </c>
      <c r="B23" s="136">
        <v>0</v>
      </c>
      <c r="C23" s="136">
        <v>0</v>
      </c>
    </row>
    <row r="24" spans="1:3" ht="13.5">
      <c r="A24" s="12"/>
      <c r="B24" s="140"/>
      <c r="C24" s="140"/>
    </row>
    <row r="25" spans="1:3" ht="13.5">
      <c r="A25" s="15" t="s">
        <v>94</v>
      </c>
      <c r="B25" s="140">
        <v>0</v>
      </c>
      <c r="C25" s="140">
        <v>0</v>
      </c>
    </row>
    <row r="26" spans="1:3" ht="13.5">
      <c r="A26" s="12"/>
      <c r="B26" s="137"/>
      <c r="C26" s="137"/>
    </row>
    <row r="27" spans="1:3" ht="13.5">
      <c r="A27" s="14" t="s">
        <v>14</v>
      </c>
      <c r="B27" s="138">
        <f>SUM(B18:B25)</f>
        <v>164.19999999999987</v>
      </c>
      <c r="C27" s="138">
        <f>SUM(C18:C25)</f>
        <v>180.09999999999994</v>
      </c>
    </row>
    <row r="28" spans="1:3" ht="13.5">
      <c r="A28" s="16"/>
      <c r="B28" s="139"/>
      <c r="C28" s="139"/>
    </row>
    <row r="29" spans="1:3" ht="13.5">
      <c r="A29" s="12" t="s">
        <v>15</v>
      </c>
      <c r="B29" s="140">
        <v>-48.9</v>
      </c>
      <c r="C29" s="140">
        <v>-54.2</v>
      </c>
    </row>
    <row r="30" spans="1:3" ht="13.5">
      <c r="A30" s="13" t="s">
        <v>87</v>
      </c>
      <c r="B30" s="141">
        <v>0</v>
      </c>
      <c r="C30" s="141">
        <v>0</v>
      </c>
    </row>
    <row r="31" spans="1:3" ht="13.5">
      <c r="A31" s="13"/>
      <c r="B31" s="135"/>
      <c r="C31" s="135"/>
    </row>
    <row r="32" spans="1:3" ht="13.5">
      <c r="A32" s="14" t="s">
        <v>16</v>
      </c>
      <c r="B32" s="138">
        <f>SUM(B27:B29)</f>
        <v>115.29999999999987</v>
      </c>
      <c r="C32" s="138">
        <f>SUM(C27:C29)</f>
        <v>125.89999999999993</v>
      </c>
    </row>
    <row r="33" spans="1:3" ht="13.5">
      <c r="A33" s="12"/>
      <c r="B33" s="135"/>
      <c r="C33" s="135"/>
    </row>
    <row r="34" spans="1:3" ht="13.5">
      <c r="A34" s="12" t="s">
        <v>17</v>
      </c>
      <c r="B34" s="140">
        <v>109.9</v>
      </c>
      <c r="C34" s="140">
        <v>120.5</v>
      </c>
    </row>
    <row r="35" spans="1:3" ht="13.5">
      <c r="A35" s="12" t="s">
        <v>18</v>
      </c>
      <c r="B35" s="140">
        <v>5.4</v>
      </c>
      <c r="C35" s="140">
        <v>5.4</v>
      </c>
    </row>
    <row r="36" spans="1:3" ht="13.5">
      <c r="A36" s="17" t="s">
        <v>19</v>
      </c>
      <c r="B36" s="142"/>
      <c r="C36" s="142"/>
    </row>
    <row r="37" spans="1:3" ht="13.5">
      <c r="A37" s="15" t="s">
        <v>88</v>
      </c>
      <c r="B37" s="143">
        <v>0.075</v>
      </c>
      <c r="C37" s="143">
        <v>0.082</v>
      </c>
    </row>
    <row r="38" spans="1:3" ht="14.25" thickBot="1">
      <c r="A38" s="21" t="s">
        <v>89</v>
      </c>
      <c r="B38" s="144">
        <v>0.075</v>
      </c>
      <c r="C38" s="144">
        <v>0.082</v>
      </c>
    </row>
    <row r="39" spans="1:3" ht="13.5">
      <c r="A39" s="18"/>
      <c r="B39" s="19"/>
      <c r="C39" s="19"/>
    </row>
    <row r="40" ht="13.5">
      <c r="A40" s="2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27:C27 B32:C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0" bestFit="1" customWidth="1"/>
    <col min="2" max="3" width="15.57421875" style="27" customWidth="1"/>
    <col min="4" max="16384" width="9.140625" style="10" customWidth="1"/>
  </cols>
  <sheetData>
    <row r="5" spans="1:3" ht="14.25" customHeight="1">
      <c r="A5" s="22" t="s">
        <v>96</v>
      </c>
      <c r="B5" s="32">
        <v>43100</v>
      </c>
      <c r="C5" s="32">
        <v>43190</v>
      </c>
    </row>
    <row r="6" spans="1:3" ht="13.5">
      <c r="A6" s="2" t="s">
        <v>20</v>
      </c>
      <c r="B6" s="9"/>
      <c r="C6" s="9"/>
    </row>
    <row r="7" spans="1:3" ht="13.5">
      <c r="A7" s="23" t="s">
        <v>21</v>
      </c>
      <c r="B7" s="24"/>
      <c r="C7" s="24"/>
    </row>
    <row r="8" spans="1:3" ht="13.5">
      <c r="A8" s="25" t="s">
        <v>22</v>
      </c>
      <c r="B8" s="145">
        <v>2015.7</v>
      </c>
      <c r="C8" s="145">
        <v>2000.1</v>
      </c>
    </row>
    <row r="9" spans="1:3" ht="13.5">
      <c r="A9" s="25" t="s">
        <v>23</v>
      </c>
      <c r="B9" s="145">
        <v>3127</v>
      </c>
      <c r="C9" s="145">
        <v>3130.9</v>
      </c>
    </row>
    <row r="10" spans="1:3" ht="13.5">
      <c r="A10" s="25" t="s">
        <v>24</v>
      </c>
      <c r="B10" s="145">
        <v>384.1</v>
      </c>
      <c r="C10" s="145">
        <v>384.1</v>
      </c>
    </row>
    <row r="11" spans="1:3" ht="13.5">
      <c r="A11" s="25" t="s">
        <v>25</v>
      </c>
      <c r="B11" s="145">
        <v>148.8</v>
      </c>
      <c r="C11" s="145">
        <v>161.2</v>
      </c>
    </row>
    <row r="12" spans="1:3" ht="13.5">
      <c r="A12" s="25" t="s">
        <v>26</v>
      </c>
      <c r="B12" s="145">
        <v>125.2</v>
      </c>
      <c r="C12" s="145">
        <v>124.9</v>
      </c>
    </row>
    <row r="13" spans="1:3" ht="13.5">
      <c r="A13" s="25" t="s">
        <v>27</v>
      </c>
      <c r="B13" s="145">
        <v>150.5</v>
      </c>
      <c r="C13" s="145">
        <v>160.7</v>
      </c>
    </row>
    <row r="14" spans="1:3" ht="13.5">
      <c r="A14" s="25" t="s">
        <v>28</v>
      </c>
      <c r="B14" s="145">
        <v>66.1</v>
      </c>
      <c r="C14" s="145">
        <v>73</v>
      </c>
    </row>
    <row r="15" spans="1:8" ht="13.5">
      <c r="A15" s="6"/>
      <c r="B15" s="146">
        <f>SUM(B8:B14)</f>
        <v>6017.400000000001</v>
      </c>
      <c r="C15" s="146">
        <f>SUM(C8:C14)</f>
        <v>6034.9</v>
      </c>
      <c r="H15" s="10" t="s">
        <v>80</v>
      </c>
    </row>
    <row r="16" spans="1:3" ht="13.5">
      <c r="A16" s="23" t="s">
        <v>29</v>
      </c>
      <c r="B16" s="147"/>
      <c r="C16" s="147"/>
    </row>
    <row r="17" spans="1:3" ht="13.5">
      <c r="A17" s="25" t="s">
        <v>30</v>
      </c>
      <c r="B17" s="148">
        <v>121.2</v>
      </c>
      <c r="C17" s="148">
        <v>93.5</v>
      </c>
    </row>
    <row r="18" spans="1:3" ht="13.5">
      <c r="A18" s="25" t="s">
        <v>31</v>
      </c>
      <c r="B18" s="148">
        <v>1760.9</v>
      </c>
      <c r="C18" s="148">
        <v>2024</v>
      </c>
    </row>
    <row r="19" spans="1:3" ht="13.5">
      <c r="A19" s="25" t="s">
        <v>26</v>
      </c>
      <c r="B19" s="148">
        <v>41.5</v>
      </c>
      <c r="C19" s="148">
        <v>34.3</v>
      </c>
    </row>
    <row r="20" spans="1:3" ht="13.5">
      <c r="A20" s="25" t="s">
        <v>28</v>
      </c>
      <c r="B20" s="148">
        <v>40.2</v>
      </c>
      <c r="C20" s="148">
        <v>27.6</v>
      </c>
    </row>
    <row r="21" spans="1:3" ht="13.5">
      <c r="A21" s="26" t="s">
        <v>92</v>
      </c>
      <c r="B21" s="148">
        <v>29.8</v>
      </c>
      <c r="C21" s="148">
        <v>32.6</v>
      </c>
    </row>
    <row r="22" spans="1:3" ht="13.5">
      <c r="A22" s="25" t="s">
        <v>32</v>
      </c>
      <c r="B22" s="148">
        <v>303.3</v>
      </c>
      <c r="C22" s="148">
        <v>381.8</v>
      </c>
    </row>
    <row r="23" spans="1:3" ht="13.5">
      <c r="A23" s="25" t="s">
        <v>33</v>
      </c>
      <c r="B23" s="148">
        <v>450.5</v>
      </c>
      <c r="C23" s="148">
        <v>485.9</v>
      </c>
    </row>
    <row r="24" spans="1:3" ht="13.5">
      <c r="A24" s="6"/>
      <c r="B24" s="146">
        <f>SUM(B17:B23)</f>
        <v>2747.4</v>
      </c>
      <c r="C24" s="146">
        <f>SUM(C17:C23)</f>
        <v>3079.7000000000003</v>
      </c>
    </row>
    <row r="25" spans="1:3" ht="13.5">
      <c r="A25" s="171" t="s">
        <v>99</v>
      </c>
      <c r="B25" s="148">
        <v>22.9</v>
      </c>
      <c r="C25" s="148">
        <v>22.9</v>
      </c>
    </row>
    <row r="26" spans="1:3" ht="14.25" thickBot="1">
      <c r="A26" s="5" t="s">
        <v>34</v>
      </c>
      <c r="B26" s="149">
        <f>+B15+B24+B25</f>
        <v>8787.7</v>
      </c>
      <c r="C26" s="149">
        <f>+C15+C24+C25</f>
        <v>9137.5</v>
      </c>
    </row>
    <row r="27" spans="2:3" ht="13.5">
      <c r="B27" s="159"/>
      <c r="C27" s="159"/>
    </row>
    <row r="28" spans="2:3" ht="13.5">
      <c r="B28" s="159"/>
      <c r="C28" s="159"/>
    </row>
    <row r="29" spans="1:3" ht="13.5">
      <c r="A29" s="3" t="s">
        <v>35</v>
      </c>
      <c r="B29" s="160"/>
      <c r="C29" s="160"/>
    </row>
    <row r="30" spans="1:3" ht="13.5">
      <c r="A30" s="28" t="s">
        <v>36</v>
      </c>
      <c r="B30" s="150"/>
      <c r="C30" s="150"/>
    </row>
    <row r="31" spans="1:3" ht="13.5">
      <c r="A31" s="29" t="s">
        <v>37</v>
      </c>
      <c r="B31" s="148">
        <v>1473.6</v>
      </c>
      <c r="C31" s="148">
        <v>1470.2</v>
      </c>
    </row>
    <row r="32" spans="1:3" ht="13.5">
      <c r="A32" s="29" t="s">
        <v>38</v>
      </c>
      <c r="B32" s="145">
        <v>820.2</v>
      </c>
      <c r="C32" s="145">
        <v>1049.3</v>
      </c>
    </row>
    <row r="33" spans="1:3" ht="13.5">
      <c r="A33" s="29" t="s">
        <v>39</v>
      </c>
      <c r="B33" s="151">
        <v>251.4</v>
      </c>
      <c r="C33" s="151">
        <v>120.5</v>
      </c>
    </row>
    <row r="34" spans="1:3" ht="13.5">
      <c r="A34" s="7" t="s">
        <v>35</v>
      </c>
      <c r="B34" s="146">
        <f>SUM(B31:B33)</f>
        <v>2545.2000000000003</v>
      </c>
      <c r="C34" s="146">
        <f>SUM(C31:C33)</f>
        <v>2640</v>
      </c>
    </row>
    <row r="35" spans="1:3" ht="13.5">
      <c r="A35" s="30" t="s">
        <v>18</v>
      </c>
      <c r="B35" s="152">
        <v>160.8</v>
      </c>
      <c r="C35" s="152">
        <v>165.9</v>
      </c>
    </row>
    <row r="36" spans="1:3" ht="13.5">
      <c r="A36" s="7" t="s">
        <v>40</v>
      </c>
      <c r="B36" s="146">
        <f>SUM(B34:B35)</f>
        <v>2706.0000000000005</v>
      </c>
      <c r="C36" s="146">
        <f>SUM(C34:C35)</f>
        <v>2805.9</v>
      </c>
    </row>
    <row r="37" spans="1:3" ht="13.5">
      <c r="A37" s="28"/>
      <c r="B37" s="153"/>
      <c r="C37" s="153"/>
    </row>
    <row r="38" spans="1:3" ht="13.5">
      <c r="A38" s="3" t="s">
        <v>42</v>
      </c>
      <c r="B38" s="160"/>
      <c r="C38" s="160"/>
    </row>
    <row r="39" spans="1:3" ht="13.5">
      <c r="A39" s="28"/>
      <c r="B39" s="161"/>
      <c r="C39" s="161"/>
    </row>
    <row r="40" spans="1:3" ht="13.5">
      <c r="A40" s="28" t="s">
        <v>41</v>
      </c>
      <c r="B40" s="147"/>
      <c r="C40" s="147"/>
    </row>
    <row r="41" spans="1:3" ht="13.5">
      <c r="A41" s="29" t="s">
        <v>46</v>
      </c>
      <c r="B41" s="154">
        <v>2892.2</v>
      </c>
      <c r="C41" s="154">
        <v>2904</v>
      </c>
    </row>
    <row r="42" spans="1:3" ht="13.5">
      <c r="A42" s="29" t="s">
        <v>43</v>
      </c>
      <c r="B42" s="154">
        <v>142.3</v>
      </c>
      <c r="C42" s="154">
        <v>139.4</v>
      </c>
    </row>
    <row r="43" spans="1:3" ht="13.5">
      <c r="A43" s="29" t="s">
        <v>44</v>
      </c>
      <c r="B43" s="154">
        <v>432.5</v>
      </c>
      <c r="C43" s="154">
        <v>437.3</v>
      </c>
    </row>
    <row r="44" spans="1:3" ht="13.5">
      <c r="A44" s="29" t="s">
        <v>45</v>
      </c>
      <c r="B44" s="154">
        <v>45.5</v>
      </c>
      <c r="C44" s="154">
        <v>44.6</v>
      </c>
    </row>
    <row r="45" spans="1:3" ht="13.5">
      <c r="A45" s="29" t="s">
        <v>28</v>
      </c>
      <c r="B45" s="155">
        <v>34.5</v>
      </c>
      <c r="C45" s="155">
        <v>33.8</v>
      </c>
    </row>
    <row r="46" spans="1:3" ht="13.5">
      <c r="A46" s="8"/>
      <c r="B46" s="146">
        <f>SUM(B41:B45)</f>
        <v>3547</v>
      </c>
      <c r="C46" s="146">
        <f>SUM(C41:C45)</f>
        <v>3559.1000000000004</v>
      </c>
    </row>
    <row r="47" spans="1:3" ht="13.5">
      <c r="A47" s="28" t="s">
        <v>47</v>
      </c>
      <c r="B47" s="150"/>
      <c r="C47" s="150"/>
    </row>
    <row r="48" spans="1:3" ht="13.5">
      <c r="A48" s="29" t="s">
        <v>48</v>
      </c>
      <c r="B48" s="154">
        <v>279.6</v>
      </c>
      <c r="C48" s="154">
        <v>282.3</v>
      </c>
    </row>
    <row r="49" spans="1:3" ht="13.5">
      <c r="A49" s="29" t="s">
        <v>49</v>
      </c>
      <c r="B49" s="154">
        <v>1395.9</v>
      </c>
      <c r="C49" s="154">
        <v>1376.4</v>
      </c>
    </row>
    <row r="50" spans="1:3" ht="13.5">
      <c r="A50" s="30" t="s">
        <v>93</v>
      </c>
      <c r="B50" s="154">
        <v>37.9</v>
      </c>
      <c r="C50" s="154">
        <v>89.2</v>
      </c>
    </row>
    <row r="51" spans="1:3" ht="13.5">
      <c r="A51" s="29" t="s">
        <v>50</v>
      </c>
      <c r="B51" s="154">
        <v>769.4</v>
      </c>
      <c r="C51" s="154">
        <v>984.5</v>
      </c>
    </row>
    <row r="52" spans="1:3" ht="13.5">
      <c r="A52" s="29" t="s">
        <v>28</v>
      </c>
      <c r="B52" s="155">
        <v>46</v>
      </c>
      <c r="C52" s="155">
        <v>34.2</v>
      </c>
    </row>
    <row r="53" spans="1:3" ht="13.5">
      <c r="A53" s="8"/>
      <c r="B53" s="146">
        <f>SUM(B48:B52)</f>
        <v>2528.8</v>
      </c>
      <c r="C53" s="146">
        <f>SUM(C48:C52)</f>
        <v>2766.6</v>
      </c>
    </row>
    <row r="54" spans="1:3" ht="13.5">
      <c r="A54" s="31" t="s">
        <v>51</v>
      </c>
      <c r="B54" s="153">
        <f>B46+B53</f>
        <v>6075.8</v>
      </c>
      <c r="C54" s="153">
        <f>C46+C53</f>
        <v>6325.700000000001</v>
      </c>
    </row>
    <row r="55" spans="1:3" ht="13.5">
      <c r="A55" s="172" t="s">
        <v>100</v>
      </c>
      <c r="B55" s="173">
        <v>5.9</v>
      </c>
      <c r="C55" s="173">
        <v>5.9</v>
      </c>
    </row>
    <row r="56" spans="1:3" ht="13.5">
      <c r="A56" s="4" t="s">
        <v>52</v>
      </c>
      <c r="B56" s="156">
        <f>B36+B54+B55</f>
        <v>8787.7</v>
      </c>
      <c r="C56" s="156">
        <f>C36+C54+C55</f>
        <v>9137.5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40" customWidth="1"/>
    <col min="2" max="7" width="10.7109375" style="11" customWidth="1"/>
    <col min="8" max="16384" width="9.140625" style="11" customWidth="1"/>
  </cols>
  <sheetData>
    <row r="2" spans="1:7" ht="13.5">
      <c r="A2" s="41" t="s">
        <v>98</v>
      </c>
      <c r="B2" s="162">
        <v>42825</v>
      </c>
      <c r="C2" s="42" t="s">
        <v>0</v>
      </c>
      <c r="D2" s="162">
        <v>43190</v>
      </c>
      <c r="E2" s="43" t="s">
        <v>0</v>
      </c>
      <c r="F2" s="44" t="s">
        <v>90</v>
      </c>
      <c r="G2" s="45" t="s">
        <v>91</v>
      </c>
    </row>
    <row r="3" spans="1:7" s="34" customFormat="1" ht="12.75">
      <c r="A3" s="33" t="s">
        <v>53</v>
      </c>
      <c r="B3" s="48">
        <v>650.43470815</v>
      </c>
      <c r="C3" s="57">
        <f>B3/$B$3</f>
        <v>1</v>
      </c>
      <c r="D3" s="48">
        <v>780.0035656</v>
      </c>
      <c r="E3" s="57">
        <f>D3/$D$3</f>
        <v>1</v>
      </c>
      <c r="F3" s="58">
        <f>D3-B3</f>
        <v>129.56885745</v>
      </c>
      <c r="G3" s="59">
        <f>D3/B3-1</f>
        <v>0.19920348011336353</v>
      </c>
    </row>
    <row r="4" spans="1:7" ht="12.75">
      <c r="A4" s="35" t="s">
        <v>54</v>
      </c>
      <c r="B4" s="49">
        <v>-488.43760702000003</v>
      </c>
      <c r="C4" s="57">
        <f>B4/$B$3</f>
        <v>-0.750940257184675</v>
      </c>
      <c r="D4" s="49">
        <v>-604.26841782</v>
      </c>
      <c r="E4" s="57">
        <f>D4/$D$3</f>
        <v>-0.7746995583990443</v>
      </c>
      <c r="F4" s="61">
        <f>D4-B4</f>
        <v>-115.83081079999994</v>
      </c>
      <c r="G4" s="62">
        <f>D4/B4-1</f>
        <v>0.23714556196172865</v>
      </c>
    </row>
    <row r="5" spans="1:7" ht="12.75">
      <c r="A5" s="35" t="s">
        <v>6</v>
      </c>
      <c r="B5" s="49">
        <v>-30.60083867</v>
      </c>
      <c r="C5" s="57">
        <f>B5/$B$3</f>
        <v>-0.04704674933020793</v>
      </c>
      <c r="D5" s="49">
        <v>-30.234010419999997</v>
      </c>
      <c r="E5" s="57">
        <f>D5/$D$3</f>
        <v>-0.03876137463133668</v>
      </c>
      <c r="F5" s="61">
        <f>D5-B5</f>
        <v>0.36682825000000463</v>
      </c>
      <c r="G5" s="62">
        <f>D5/B5-1</f>
        <v>-0.011987522758963753</v>
      </c>
    </row>
    <row r="6" spans="1:7" ht="12.75">
      <c r="A6" s="35" t="s">
        <v>9</v>
      </c>
      <c r="B6" s="50">
        <v>4.232910909999999</v>
      </c>
      <c r="C6" s="57">
        <f>B6/$B$3</f>
        <v>0.0065078183205190005</v>
      </c>
      <c r="D6" s="50">
        <v>2.67704568</v>
      </c>
      <c r="E6" s="57">
        <f>D6/$D$3</f>
        <v>0.0034320941570834275</v>
      </c>
      <c r="F6" s="63">
        <f>D6-B6</f>
        <v>-1.5558652299999993</v>
      </c>
      <c r="G6" s="62">
        <f>D6/B6-1</f>
        <v>-0.36756389706297876</v>
      </c>
    </row>
    <row r="7" spans="1:13" s="34" customFormat="1" ht="12.75">
      <c r="A7" s="36" t="s">
        <v>55</v>
      </c>
      <c r="B7" s="51">
        <f>SUM(B3:B6)</f>
        <v>135.62917336999996</v>
      </c>
      <c r="C7" s="66">
        <f>B7/$B$3</f>
        <v>0.20852081180563606</v>
      </c>
      <c r="D7" s="51">
        <f>SUM(D3:D6)</f>
        <v>148.17818304000002</v>
      </c>
      <c r="E7" s="66">
        <f>D7/$D$3</f>
        <v>0.18997116112670245</v>
      </c>
      <c r="F7" s="67">
        <f>D7-B7</f>
        <v>12.54900967000006</v>
      </c>
      <c r="G7" s="92">
        <f>D7/B7-1</f>
        <v>0.09252441313467297</v>
      </c>
      <c r="M7" s="37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1:7" ht="13.5">
      <c r="A10" s="41" t="s">
        <v>83</v>
      </c>
      <c r="B10" s="162">
        <f>B2</f>
        <v>42825</v>
      </c>
      <c r="C10" s="162">
        <f>D2</f>
        <v>43190</v>
      </c>
      <c r="D10" s="44" t="s">
        <v>90</v>
      </c>
      <c r="E10" s="46" t="s">
        <v>91</v>
      </c>
      <c r="F10" s="10"/>
      <c r="G10" s="10"/>
    </row>
    <row r="11" spans="1:7" ht="12.75">
      <c r="A11" s="33" t="s">
        <v>56</v>
      </c>
      <c r="B11" s="52">
        <v>1383.15711</v>
      </c>
      <c r="C11" s="52">
        <v>1399.0213899999999</v>
      </c>
      <c r="D11" s="58">
        <f>C11-B11</f>
        <v>15.86427999999978</v>
      </c>
      <c r="E11" s="70">
        <f>C11/B11-1</f>
        <v>0.011469615335310435</v>
      </c>
      <c r="F11" s="10"/>
      <c r="G11" s="10"/>
    </row>
    <row r="12" spans="1:7" ht="12.75">
      <c r="A12" s="35" t="s">
        <v>57</v>
      </c>
      <c r="B12" s="53">
        <v>1367.1343337430533</v>
      </c>
      <c r="C12" s="53">
        <v>1470.6429864156432</v>
      </c>
      <c r="D12" s="63">
        <f>C12-B12</f>
        <v>103.50865267258996</v>
      </c>
      <c r="E12" s="62">
        <f>C12/B12-1</f>
        <v>0.0757121301965955</v>
      </c>
      <c r="F12" s="10"/>
      <c r="G12" s="10"/>
    </row>
    <row r="13" spans="1:7" ht="12.75">
      <c r="A13" s="35" t="s">
        <v>85</v>
      </c>
      <c r="B13" s="53">
        <v>1596.161825341953</v>
      </c>
      <c r="C13" s="53">
        <v>2058.297579772174</v>
      </c>
      <c r="D13" s="63">
        <f>C13-B13</f>
        <v>462.1357544302207</v>
      </c>
      <c r="E13" s="72">
        <f>C13/B13-1</f>
        <v>0.2895293867407305</v>
      </c>
      <c r="F13" s="10"/>
      <c r="G13" s="10"/>
    </row>
    <row r="14" spans="1:7" ht="12.75">
      <c r="A14" s="38" t="s">
        <v>81</v>
      </c>
      <c r="B14" s="54">
        <v>585.8</v>
      </c>
      <c r="C14" s="54">
        <v>1025.8</v>
      </c>
      <c r="D14" s="163">
        <f>C14-B14</f>
        <v>440</v>
      </c>
      <c r="E14" s="164">
        <f>C14/B14-1</f>
        <v>0.7511095937179926</v>
      </c>
      <c r="F14" s="10"/>
      <c r="G14" s="10"/>
    </row>
    <row r="15" spans="1:7" ht="12.75">
      <c r="A15" s="39" t="s">
        <v>84</v>
      </c>
      <c r="B15" s="55">
        <v>243.91585235509416</v>
      </c>
      <c r="C15" s="55">
        <v>264.12937119947605</v>
      </c>
      <c r="D15" s="165">
        <f>C15-B15</f>
        <v>20.213518844381895</v>
      </c>
      <c r="E15" s="127">
        <f>C15/B15-1</f>
        <v>0.08287086980699776</v>
      </c>
      <c r="F15" s="10"/>
      <c r="G15" s="10"/>
    </row>
    <row r="16" spans="2:7" ht="12.75">
      <c r="B16" s="94"/>
      <c r="C16" s="94"/>
      <c r="D16" s="102"/>
      <c r="E16" s="166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1:7" ht="13.5">
      <c r="A18" s="47" t="s">
        <v>82</v>
      </c>
      <c r="B18" s="162">
        <f>B10</f>
        <v>42825</v>
      </c>
      <c r="C18" s="162">
        <f>C10</f>
        <v>43190</v>
      </c>
      <c r="D18" s="44" t="s">
        <v>90</v>
      </c>
      <c r="E18" s="46" t="s">
        <v>91</v>
      </c>
      <c r="F18" s="10"/>
      <c r="G18" s="10"/>
    </row>
    <row r="19" spans="1:7" ht="12.75">
      <c r="A19" s="33" t="s">
        <v>55</v>
      </c>
      <c r="B19" s="69">
        <f>B7</f>
        <v>135.62917336999996</v>
      </c>
      <c r="C19" s="69">
        <f>D7</f>
        <v>148.17818304000002</v>
      </c>
      <c r="D19" s="58">
        <f>C19-B19</f>
        <v>12.54900967000006</v>
      </c>
      <c r="E19" s="70">
        <f>C19/B19-1</f>
        <v>0.09252441313467297</v>
      </c>
      <c r="F19" s="10"/>
      <c r="G19" s="10"/>
    </row>
    <row r="20" spans="1:7" ht="12.75">
      <c r="A20" s="35" t="s">
        <v>58</v>
      </c>
      <c r="B20" s="96">
        <v>306.8180192518695</v>
      </c>
      <c r="C20" s="96">
        <v>322.65511097199817</v>
      </c>
      <c r="D20" s="63">
        <f>C20-B20</f>
        <v>15.837091720128683</v>
      </c>
      <c r="E20" s="72">
        <f>C20/B20-1</f>
        <v>0.0516172151777301</v>
      </c>
      <c r="F20" s="10"/>
      <c r="G20" s="10"/>
    </row>
    <row r="21" spans="1:7" ht="12.75">
      <c r="A21" s="39" t="s">
        <v>59</v>
      </c>
      <c r="B21" s="103">
        <f>B19/B20</f>
        <v>0.4420508733506321</v>
      </c>
      <c r="C21" s="103">
        <f>C19/C20</f>
        <v>0.45924635315279344</v>
      </c>
      <c r="D21" s="167"/>
      <c r="E21" s="82"/>
      <c r="F21" s="10"/>
      <c r="G21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83" customWidth="1"/>
    <col min="2" max="7" width="10.7109375" style="10" customWidth="1"/>
    <col min="8" max="16384" width="9.140625" style="10" customWidth="1"/>
  </cols>
  <sheetData>
    <row r="2" spans="1:7" ht="13.5">
      <c r="A2" s="87" t="s">
        <v>98</v>
      </c>
      <c r="B2" s="168">
        <v>42825</v>
      </c>
      <c r="C2" s="88" t="s">
        <v>0</v>
      </c>
      <c r="D2" s="168">
        <v>43190</v>
      </c>
      <c r="E2" s="89" t="s">
        <v>0</v>
      </c>
      <c r="F2" s="85" t="s">
        <v>90</v>
      </c>
      <c r="G2" s="90" t="s">
        <v>91</v>
      </c>
    </row>
    <row r="3" spans="1:7" s="34" customFormat="1" ht="12.75">
      <c r="A3" s="56" t="s">
        <v>53</v>
      </c>
      <c r="B3" s="52">
        <v>634.1259038799999</v>
      </c>
      <c r="C3" s="57">
        <f>B3/$B$3</f>
        <v>1</v>
      </c>
      <c r="D3" s="48">
        <v>648.0447245199999</v>
      </c>
      <c r="E3" s="57">
        <f>D3/$D$3</f>
        <v>1</v>
      </c>
      <c r="F3" s="58">
        <f>D3-B3</f>
        <v>13.918820640000035</v>
      </c>
      <c r="G3" s="59">
        <f>D3/B3-1</f>
        <v>0.021949616873929267</v>
      </c>
    </row>
    <row r="4" spans="1:7" ht="12.75">
      <c r="A4" s="60" t="s">
        <v>54</v>
      </c>
      <c r="B4" s="49">
        <v>-577.1907803199999</v>
      </c>
      <c r="C4" s="57">
        <f>B4/$B$3</f>
        <v>-0.9102147961286026</v>
      </c>
      <c r="D4" s="49">
        <v>-594.31054764</v>
      </c>
      <c r="E4" s="57">
        <f>D4/$D$3</f>
        <v>-0.9170826104327903</v>
      </c>
      <c r="F4" s="61">
        <f>D4-B4</f>
        <v>-17.11976732000005</v>
      </c>
      <c r="G4" s="62">
        <f>D4/B4-1</f>
        <v>0.029660500312407523</v>
      </c>
    </row>
    <row r="5" spans="1:7" ht="12.75">
      <c r="A5" s="60" t="s">
        <v>6</v>
      </c>
      <c r="B5" s="49">
        <v>-10.867675760000001</v>
      </c>
      <c r="C5" s="57">
        <f>B5/$B$3</f>
        <v>-0.017138041031764202</v>
      </c>
      <c r="D5" s="49">
        <v>-10.85462149</v>
      </c>
      <c r="E5" s="57">
        <f>D5/$D$3</f>
        <v>-0.016749803029474403</v>
      </c>
      <c r="F5" s="61">
        <f>D5-B5</f>
        <v>0.013054270000001367</v>
      </c>
      <c r="G5" s="62">
        <f>D5/B5-1</f>
        <v>-0.001201201644978167</v>
      </c>
    </row>
    <row r="6" spans="1:7" ht="12.75">
      <c r="A6" s="60" t="s">
        <v>9</v>
      </c>
      <c r="B6" s="50">
        <v>2.35830559</v>
      </c>
      <c r="C6" s="57">
        <f>B6/$B$3</f>
        <v>0.003718986364648303</v>
      </c>
      <c r="D6" s="50">
        <v>2.39180052</v>
      </c>
      <c r="E6" s="57">
        <f>D6/$D$3</f>
        <v>0.003690795448989392</v>
      </c>
      <c r="F6" s="63">
        <f>D6-B6</f>
        <v>0.03349492999999981</v>
      </c>
      <c r="G6" s="62">
        <f>D6/B6-1</f>
        <v>0.014202964256214035</v>
      </c>
    </row>
    <row r="7" spans="1:7" s="34" customFormat="1" ht="12.75">
      <c r="A7" s="64" t="s">
        <v>55</v>
      </c>
      <c r="B7" s="65">
        <f>SUM(B3:B6)</f>
        <v>48.42575338999997</v>
      </c>
      <c r="C7" s="66">
        <f>B7/$B$3</f>
        <v>0.07636614920428154</v>
      </c>
      <c r="D7" s="65">
        <f>SUM(D3:D6)</f>
        <v>45.27135590999995</v>
      </c>
      <c r="E7" s="66">
        <f>D7/$D$3</f>
        <v>0.06985838198672473</v>
      </c>
      <c r="F7" s="67">
        <f>D7-B7</f>
        <v>-3.1543974800000214</v>
      </c>
      <c r="G7" s="92">
        <f>D7/B7-1</f>
        <v>-0.06513884161173245</v>
      </c>
    </row>
    <row r="10" spans="1:5" ht="13.5">
      <c r="A10" s="87" t="s">
        <v>83</v>
      </c>
      <c r="B10" s="168">
        <f>B2</f>
        <v>42825</v>
      </c>
      <c r="C10" s="168">
        <f>D2</f>
        <v>43190</v>
      </c>
      <c r="D10" s="85" t="s">
        <v>90</v>
      </c>
      <c r="E10" s="86" t="s">
        <v>91</v>
      </c>
    </row>
    <row r="11" spans="1:5" ht="12.75">
      <c r="A11" s="56" t="s">
        <v>56</v>
      </c>
      <c r="B11" s="69">
        <v>911.275</v>
      </c>
      <c r="C11" s="69">
        <v>1007.523</v>
      </c>
      <c r="D11" s="58">
        <f>C11-B11</f>
        <v>96.24800000000005</v>
      </c>
      <c r="E11" s="70">
        <f>C11/B11-1</f>
        <v>0.10561905023181817</v>
      </c>
    </row>
    <row r="12" spans="1:5" ht="12.75">
      <c r="A12" s="60" t="s">
        <v>60</v>
      </c>
      <c r="B12" s="71">
        <v>2478.9</v>
      </c>
      <c r="C12" s="71">
        <v>3067.2</v>
      </c>
      <c r="D12" s="63">
        <f>C12-B12</f>
        <v>588.2999999999997</v>
      </c>
      <c r="E12" s="72">
        <f>C12/B12-1</f>
        <v>0.23732300617209234</v>
      </c>
    </row>
    <row r="13" spans="1:5" ht="12.75">
      <c r="A13" s="73" t="s">
        <v>61</v>
      </c>
      <c r="B13" s="74">
        <v>751.2009482570294</v>
      </c>
      <c r="C13" s="74">
        <v>554.3549119512535</v>
      </c>
      <c r="D13" s="75">
        <f>C13-B13</f>
        <v>-196.8460363057759</v>
      </c>
      <c r="E13" s="76">
        <f>C13/B13-1</f>
        <v>-0.26204178357669416</v>
      </c>
    </row>
    <row r="15" spans="2:7" s="34" customFormat="1" ht="12.75">
      <c r="B15" s="10"/>
      <c r="C15" s="10"/>
      <c r="D15" s="10"/>
      <c r="E15" s="10"/>
      <c r="F15" s="10"/>
      <c r="G15" s="10"/>
    </row>
    <row r="16" spans="1:5" ht="13.5">
      <c r="A16" s="84" t="s">
        <v>82</v>
      </c>
      <c r="B16" s="168">
        <f>B10</f>
        <v>42825</v>
      </c>
      <c r="C16" s="168">
        <f>C10</f>
        <v>43190</v>
      </c>
      <c r="D16" s="85" t="s">
        <v>90</v>
      </c>
      <c r="E16" s="86" t="s">
        <v>91</v>
      </c>
    </row>
    <row r="17" spans="1:7" ht="12.75">
      <c r="A17" s="56" t="s">
        <v>55</v>
      </c>
      <c r="B17" s="77">
        <f>B7</f>
        <v>48.42575338999997</v>
      </c>
      <c r="C17" s="78">
        <f>+D7</f>
        <v>45.27135590999995</v>
      </c>
      <c r="D17" s="58">
        <f>C17-B17</f>
        <v>-3.1543974800000214</v>
      </c>
      <c r="E17" s="91">
        <f>C17/B17-1</f>
        <v>-0.06513884161173245</v>
      </c>
      <c r="F17" s="34"/>
      <c r="G17" s="34"/>
    </row>
    <row r="18" spans="1:5" ht="12.75">
      <c r="A18" s="60" t="s">
        <v>62</v>
      </c>
      <c r="B18" s="79">
        <f>+GAS!B20</f>
        <v>306.8180192518695</v>
      </c>
      <c r="C18" s="79">
        <f>+GAS!C20</f>
        <v>322.65511097199817</v>
      </c>
      <c r="D18" s="63">
        <f>C18-B18</f>
        <v>15.837091720128683</v>
      </c>
      <c r="E18" s="93">
        <f>C18/B18-1</f>
        <v>0.0516172151777301</v>
      </c>
    </row>
    <row r="19" spans="1:5" ht="12.75">
      <c r="A19" s="73" t="s">
        <v>59</v>
      </c>
      <c r="B19" s="80">
        <f>B17/B18</f>
        <v>0.15783216874966807</v>
      </c>
      <c r="C19" s="80">
        <f>C17/C18</f>
        <v>0.14030881387131924</v>
      </c>
      <c r="D19" s="81"/>
      <c r="E19" s="82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83" customWidth="1"/>
    <col min="2" max="7" width="10.7109375" style="10" customWidth="1"/>
    <col min="8" max="16384" width="9.140625" style="10" customWidth="1"/>
  </cols>
  <sheetData>
    <row r="2" spans="1:7" ht="13.5">
      <c r="A2" s="105" t="s">
        <v>98</v>
      </c>
      <c r="B2" s="32">
        <v>42825</v>
      </c>
      <c r="C2" s="106" t="s">
        <v>0</v>
      </c>
      <c r="D2" s="32">
        <v>43190</v>
      </c>
      <c r="E2" s="107" t="s">
        <v>0</v>
      </c>
      <c r="F2" s="108" t="s">
        <v>90</v>
      </c>
      <c r="G2" s="109" t="s">
        <v>91</v>
      </c>
    </row>
    <row r="3" spans="1:7" s="34" customFormat="1" ht="12.75">
      <c r="A3" s="56" t="s">
        <v>53</v>
      </c>
      <c r="B3" s="48">
        <v>201.84019656</v>
      </c>
      <c r="C3" s="57">
        <f>B3/$B$3</f>
        <v>1</v>
      </c>
      <c r="D3" s="48">
        <v>193.16878696</v>
      </c>
      <c r="E3" s="57">
        <f>D3/$D$3</f>
        <v>1</v>
      </c>
      <c r="F3" s="58">
        <f>D3-B3</f>
        <v>-8.671409600000004</v>
      </c>
      <c r="G3" s="59">
        <f>D3/B3-1</f>
        <v>-0.04296175760719845</v>
      </c>
    </row>
    <row r="4" spans="1:7" ht="12.75">
      <c r="A4" s="60" t="s">
        <v>54</v>
      </c>
      <c r="B4" s="49">
        <v>-106.53759872</v>
      </c>
      <c r="C4" s="57">
        <f>B4/$B$3</f>
        <v>-0.5278314257305537</v>
      </c>
      <c r="D4" s="49">
        <v>-96.25256292</v>
      </c>
      <c r="E4" s="57">
        <f>D4/$D$3</f>
        <v>-0.4982821729885962</v>
      </c>
      <c r="F4" s="61">
        <f>D4-B4</f>
        <v>10.285035800000003</v>
      </c>
      <c r="G4" s="62">
        <f>D4/B4-1</f>
        <v>-0.09653902400251135</v>
      </c>
    </row>
    <row r="5" spans="1:7" ht="12.75">
      <c r="A5" s="60" t="s">
        <v>6</v>
      </c>
      <c r="B5" s="49">
        <v>-42.86417873</v>
      </c>
      <c r="C5" s="57">
        <f>B5/$B$3</f>
        <v>-0.21236690936960112</v>
      </c>
      <c r="D5" s="49">
        <v>-42.52233881000001</v>
      </c>
      <c r="E5" s="57">
        <f>D5/$D$3</f>
        <v>-0.22013048525694384</v>
      </c>
      <c r="F5" s="61">
        <f>D5-B5</f>
        <v>0.3418399199999911</v>
      </c>
      <c r="G5" s="62">
        <f>D5/B5-1</f>
        <v>-0.007974955548623264</v>
      </c>
    </row>
    <row r="6" spans="1:7" ht="12.75">
      <c r="A6" s="60" t="s">
        <v>9</v>
      </c>
      <c r="B6" s="50">
        <v>0.82061507</v>
      </c>
      <c r="C6" s="57">
        <f>B6/$B$3</f>
        <v>0.004065667215876199</v>
      </c>
      <c r="D6" s="50">
        <v>1.16478866</v>
      </c>
      <c r="E6" s="57">
        <f>D6/$D$3</f>
        <v>0.00602990099141222</v>
      </c>
      <c r="F6" s="63">
        <f>D6-B6</f>
        <v>0.3441735899999999</v>
      </c>
      <c r="G6" s="62">
        <f>D6/B6-1</f>
        <v>0.41940929746756894</v>
      </c>
    </row>
    <row r="7" spans="1:7" s="34" customFormat="1" ht="12.75">
      <c r="A7" s="64" t="s">
        <v>55</v>
      </c>
      <c r="B7" s="51">
        <f>SUM(B3:B6)</f>
        <v>53.25903418000001</v>
      </c>
      <c r="C7" s="66">
        <f>B7/$B$3</f>
        <v>0.2638673321157214</v>
      </c>
      <c r="D7" s="51">
        <f>SUM(D3:D6)</f>
        <v>55.558673889999994</v>
      </c>
      <c r="E7" s="66">
        <f>D7/$D$3</f>
        <v>0.2876172427458722</v>
      </c>
      <c r="F7" s="67">
        <f>D7-B7</f>
        <v>2.299639709999987</v>
      </c>
      <c r="G7" s="68">
        <f>D7/B7-1</f>
        <v>0.04317839678105839</v>
      </c>
    </row>
    <row r="10" spans="1:5" ht="13.5">
      <c r="A10" s="105" t="s">
        <v>83</v>
      </c>
      <c r="B10" s="32">
        <f>B2</f>
        <v>42825</v>
      </c>
      <c r="C10" s="32">
        <f>D2</f>
        <v>43190</v>
      </c>
      <c r="D10" s="108" t="s">
        <v>90</v>
      </c>
      <c r="E10" s="110" t="s">
        <v>91</v>
      </c>
    </row>
    <row r="11" spans="1:5" ht="12.75">
      <c r="A11" s="60" t="s">
        <v>56</v>
      </c>
      <c r="B11" s="53">
        <v>1454.418</v>
      </c>
      <c r="C11" s="53">
        <v>1459.2160000000001</v>
      </c>
      <c r="D11" s="63">
        <f>C11-B11</f>
        <v>4.798000000000229</v>
      </c>
      <c r="E11" s="93">
        <f>C11/B11-1</f>
        <v>0.003298914067345393</v>
      </c>
    </row>
    <row r="12" spans="1:5" ht="12.75">
      <c r="A12" s="60" t="s">
        <v>63</v>
      </c>
      <c r="B12" s="94"/>
      <c r="C12" s="94"/>
      <c r="D12" s="63"/>
      <c r="E12" s="93"/>
    </row>
    <row r="13" spans="1:5" ht="12.75">
      <c r="A13" s="95" t="s">
        <v>64</v>
      </c>
      <c r="B13" s="96">
        <v>71.10543353384584</v>
      </c>
      <c r="C13" s="96">
        <v>68.9035266232783</v>
      </c>
      <c r="D13" s="63">
        <f>C13-B13</f>
        <v>-2.201906910567544</v>
      </c>
      <c r="E13" s="93">
        <f>C13/B13-1</f>
        <v>-0.030966788347045915</v>
      </c>
    </row>
    <row r="14" spans="1:5" ht="12.75">
      <c r="A14" s="95" t="s">
        <v>65</v>
      </c>
      <c r="B14" s="96">
        <v>58.32904975829688</v>
      </c>
      <c r="C14" s="96">
        <v>57.217086265106666</v>
      </c>
      <c r="D14" s="63">
        <f>C14-B14</f>
        <v>-1.111963493190217</v>
      </c>
      <c r="E14" s="93">
        <f>C14/B14-1</f>
        <v>-0.01906363120602783</v>
      </c>
    </row>
    <row r="15" spans="1:5" ht="12.75">
      <c r="A15" s="97" t="s">
        <v>66</v>
      </c>
      <c r="B15" s="98">
        <v>58.02993981037317</v>
      </c>
      <c r="C15" s="98">
        <v>56.725456371705945</v>
      </c>
      <c r="D15" s="75">
        <f>C15-B15</f>
        <v>-1.3044834386672264</v>
      </c>
      <c r="E15" s="99">
        <f>C15/B15-1</f>
        <v>-0.022479489775966366</v>
      </c>
    </row>
    <row r="18" spans="1:10" ht="13.5">
      <c r="A18" s="111" t="s">
        <v>82</v>
      </c>
      <c r="B18" s="32">
        <f>B10</f>
        <v>42825</v>
      </c>
      <c r="C18" s="32">
        <f>C10</f>
        <v>43190</v>
      </c>
      <c r="D18" s="108" t="s">
        <v>90</v>
      </c>
      <c r="E18" s="110" t="s">
        <v>91</v>
      </c>
      <c r="J18" s="100"/>
    </row>
    <row r="19" spans="1:5" s="34" customFormat="1" ht="12.75">
      <c r="A19" s="56" t="s">
        <v>55</v>
      </c>
      <c r="B19" s="77">
        <f>B7</f>
        <v>53.25903418000001</v>
      </c>
      <c r="C19" s="77">
        <f>D7</f>
        <v>55.558673889999994</v>
      </c>
      <c r="D19" s="101">
        <f>C19-B19</f>
        <v>2.299639709999987</v>
      </c>
      <c r="E19" s="70">
        <f>C19/B19-1</f>
        <v>0.04317839678105839</v>
      </c>
    </row>
    <row r="20" spans="1:5" ht="12.75">
      <c r="A20" s="60" t="s">
        <v>62</v>
      </c>
      <c r="B20" s="79">
        <f>+Electricity!B18</f>
        <v>306.8180192518695</v>
      </c>
      <c r="C20" s="79">
        <f>+Electricity!C18</f>
        <v>322.65511097199817</v>
      </c>
      <c r="D20" s="102">
        <f>C20-B20</f>
        <v>15.837091720128683</v>
      </c>
      <c r="E20" s="72">
        <f>C20/B20-1</f>
        <v>0.0516172151777301</v>
      </c>
    </row>
    <row r="21" spans="1:5" ht="12.75">
      <c r="A21" s="73" t="s">
        <v>59</v>
      </c>
      <c r="B21" s="103">
        <f>B19/B20</f>
        <v>0.1735850922636953</v>
      </c>
      <c r="C21" s="103">
        <f>C19/C20</f>
        <v>0.17219213953446932</v>
      </c>
      <c r="D21" s="104"/>
      <c r="E21" s="82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83" customWidth="1"/>
    <col min="2" max="7" width="12.7109375" style="10" customWidth="1"/>
    <col min="8" max="16384" width="9.140625" style="10" customWidth="1"/>
  </cols>
  <sheetData>
    <row r="2" spans="1:7" ht="13.5">
      <c r="A2" s="118" t="s">
        <v>98</v>
      </c>
      <c r="B2" s="169">
        <v>42825</v>
      </c>
      <c r="C2" s="119" t="s">
        <v>0</v>
      </c>
      <c r="D2" s="169">
        <v>43190</v>
      </c>
      <c r="E2" s="120" t="s">
        <v>0</v>
      </c>
      <c r="F2" s="121" t="s">
        <v>90</v>
      </c>
      <c r="G2" s="122" t="s">
        <v>91</v>
      </c>
    </row>
    <row r="3" spans="1:7" s="34" customFormat="1" ht="12.75">
      <c r="A3" s="56" t="s">
        <v>53</v>
      </c>
      <c r="B3" s="48">
        <v>240.16548871000003</v>
      </c>
      <c r="C3" s="57">
        <f>B3/$B$3</f>
        <v>1</v>
      </c>
      <c r="D3" s="48">
        <v>271.13507892</v>
      </c>
      <c r="E3" s="57">
        <f>D3/$D$3</f>
        <v>1</v>
      </c>
      <c r="F3" s="58">
        <f>D3-B3</f>
        <v>30.96959020999998</v>
      </c>
      <c r="G3" s="59">
        <f>D3/B3-1</f>
        <v>0.1289510427844851</v>
      </c>
    </row>
    <row r="4" spans="1:7" ht="12.75">
      <c r="A4" s="60" t="s">
        <v>54</v>
      </c>
      <c r="B4" s="49">
        <v>-129.97616422000002</v>
      </c>
      <c r="C4" s="57">
        <f>B4/$B$3</f>
        <v>-0.5411941778901727</v>
      </c>
      <c r="D4" s="49">
        <v>-155.11656833</v>
      </c>
      <c r="E4" s="57">
        <f>D4/$D$3</f>
        <v>-0.5721006995770107</v>
      </c>
      <c r="F4" s="61">
        <f>D4-B4</f>
        <v>-25.14040410999999</v>
      </c>
      <c r="G4" s="62">
        <f>D4/B4-1</f>
        <v>0.1934231884812887</v>
      </c>
    </row>
    <row r="5" spans="1:7" ht="12.75">
      <c r="A5" s="60" t="s">
        <v>6</v>
      </c>
      <c r="B5" s="49">
        <v>-47.616527960000006</v>
      </c>
      <c r="C5" s="57">
        <f>B5/$B$3</f>
        <v>-0.19826548858356993</v>
      </c>
      <c r="D5" s="49">
        <v>-51.375151200000005</v>
      </c>
      <c r="E5" s="57">
        <f>D5/$D$3</f>
        <v>-0.18948175722831698</v>
      </c>
      <c r="F5" s="61">
        <f>D5-B5</f>
        <v>-3.7586232399999986</v>
      </c>
      <c r="G5" s="62">
        <f>D5/B5-1</f>
        <v>0.0789352647290329</v>
      </c>
    </row>
    <row r="6" spans="1:7" ht="12.75">
      <c r="A6" s="60" t="s">
        <v>9</v>
      </c>
      <c r="B6" s="50">
        <v>1.4058848600000002</v>
      </c>
      <c r="C6" s="57">
        <f>B6/$B$3</f>
        <v>0.005853817163954006</v>
      </c>
      <c r="D6" s="50">
        <v>1.8330227400000003</v>
      </c>
      <c r="E6" s="57">
        <f>D6/$D$3</f>
        <v>0.0067605517784766036</v>
      </c>
      <c r="F6" s="63">
        <f>D6-B6</f>
        <v>0.4271378800000001</v>
      </c>
      <c r="G6" s="62">
        <f>D6/B6-1</f>
        <v>0.30382138121894275</v>
      </c>
    </row>
    <row r="7" spans="1:7" s="34" customFormat="1" ht="12.75">
      <c r="A7" s="64" t="s">
        <v>55</v>
      </c>
      <c r="B7" s="112">
        <f>SUM(B3:B6)</f>
        <v>63.97868139000001</v>
      </c>
      <c r="C7" s="66">
        <f>B7/$B$3</f>
        <v>0.2663941506902114</v>
      </c>
      <c r="D7" s="112">
        <f>SUM(D3:D6)</f>
        <v>66.47638213</v>
      </c>
      <c r="E7" s="66">
        <f>D7/$D$3</f>
        <v>0.24517809497314896</v>
      </c>
      <c r="F7" s="67">
        <f>D7-B7</f>
        <v>2.497700739999992</v>
      </c>
      <c r="G7" s="92">
        <v>0.011</v>
      </c>
    </row>
    <row r="9" spans="1:7" ht="13.5">
      <c r="A9" s="123" t="s">
        <v>67</v>
      </c>
      <c r="B9" s="169">
        <f>B2</f>
        <v>42825</v>
      </c>
      <c r="C9" s="119" t="s">
        <v>0</v>
      </c>
      <c r="D9" s="169">
        <f>D2</f>
        <v>43190</v>
      </c>
      <c r="E9" s="120" t="s">
        <v>0</v>
      </c>
      <c r="F9" s="121" t="s">
        <v>90</v>
      </c>
      <c r="G9" s="122" t="s">
        <v>91</v>
      </c>
    </row>
    <row r="10" spans="1:7" ht="12.75">
      <c r="A10" s="60" t="s">
        <v>68</v>
      </c>
      <c r="B10" s="71">
        <v>527.714099</v>
      </c>
      <c r="C10" s="113">
        <f>B10/$B$13</f>
        <v>0.3128111678496603</v>
      </c>
      <c r="D10" s="71">
        <v>523.752232</v>
      </c>
      <c r="E10" s="113">
        <f>D10/$D$13</f>
        <v>0.27256957922432284</v>
      </c>
      <c r="F10" s="63">
        <f>D10-B10</f>
        <v>-3.961866999999984</v>
      </c>
      <c r="G10" s="62">
        <f>D10/B10-1</f>
        <v>-0.0075076011944869014</v>
      </c>
    </row>
    <row r="11" spans="1:7" ht="12.75">
      <c r="A11" s="60" t="s">
        <v>69</v>
      </c>
      <c r="B11" s="71">
        <v>570.9854290000002</v>
      </c>
      <c r="C11" s="113">
        <f>B11/$B$13</f>
        <v>0.3384609568118235</v>
      </c>
      <c r="D11" s="71">
        <v>551.4712499999999</v>
      </c>
      <c r="E11" s="113">
        <f aca="true" t="shared" si="0" ref="E11:E20">D11/$D$13</f>
        <v>0.28699502815066064</v>
      </c>
      <c r="F11" s="63">
        <f aca="true" t="shared" si="1" ref="F11:F20">D11-B11</f>
        <v>-19.51417900000024</v>
      </c>
      <c r="G11" s="62">
        <f aca="true" t="shared" si="2" ref="G11:G20">D11/B11-1</f>
        <v>-0.03417631695816925</v>
      </c>
    </row>
    <row r="12" spans="1:7" ht="12.75" customHeight="1">
      <c r="A12" s="60" t="s">
        <v>70</v>
      </c>
      <c r="B12" s="71">
        <v>588.305775</v>
      </c>
      <c r="C12" s="113">
        <f>B12/$B$13</f>
        <v>0.34872787533851635</v>
      </c>
      <c r="D12" s="71">
        <v>846.3124189999997</v>
      </c>
      <c r="E12" s="113">
        <f t="shared" si="0"/>
        <v>0.4404353926250165</v>
      </c>
      <c r="F12" s="63">
        <f t="shared" si="1"/>
        <v>258.0066439999997</v>
      </c>
      <c r="G12" s="62">
        <f t="shared" si="2"/>
        <v>0.4385587477872366</v>
      </c>
    </row>
    <row r="13" spans="1:7" ht="12.75">
      <c r="A13" s="64" t="s">
        <v>71</v>
      </c>
      <c r="B13" s="114">
        <f>SUM(B10:B12)</f>
        <v>1687.0053030000001</v>
      </c>
      <c r="C13" s="115">
        <f>B13/$B$13</f>
        <v>1</v>
      </c>
      <c r="D13" s="114">
        <f>SUM(D10:D12)</f>
        <v>1921.5359009999997</v>
      </c>
      <c r="E13" s="115">
        <f t="shared" si="0"/>
        <v>1</v>
      </c>
      <c r="F13" s="67">
        <f t="shared" si="1"/>
        <v>234.5305979999996</v>
      </c>
      <c r="G13" s="116">
        <f t="shared" si="2"/>
        <v>0.13902184989160027</v>
      </c>
    </row>
    <row r="14" spans="1:7" ht="12.75">
      <c r="A14" s="60" t="s">
        <v>95</v>
      </c>
      <c r="B14" s="71">
        <v>220.07764199999997</v>
      </c>
      <c r="C14" s="113">
        <f>B14/$B$20</f>
        <v>0.13045464288783648</v>
      </c>
      <c r="D14" s="71">
        <v>173.95539999999994</v>
      </c>
      <c r="E14" s="113">
        <f t="shared" si="0"/>
        <v>0.09052935201963731</v>
      </c>
      <c r="F14" s="63">
        <f t="shared" si="1"/>
        <v>-46.12224200000003</v>
      </c>
      <c r="G14" s="93">
        <f t="shared" si="2"/>
        <v>-0.20957259256712701</v>
      </c>
    </row>
    <row r="15" spans="1:7" ht="12.75">
      <c r="A15" s="60" t="s">
        <v>72</v>
      </c>
      <c r="B15" s="71">
        <v>320.6759919999986</v>
      </c>
      <c r="C15" s="113">
        <f aca="true" t="shared" si="3" ref="C15:C20">B15/$B$20</f>
        <v>0.19008596983723833</v>
      </c>
      <c r="D15" s="71">
        <v>340.1583759999999</v>
      </c>
      <c r="E15" s="113">
        <f t="shared" si="0"/>
        <v>0.17702421059267004</v>
      </c>
      <c r="F15" s="63">
        <f t="shared" si="1"/>
        <v>19.482384000001332</v>
      </c>
      <c r="G15" s="93">
        <f t="shared" si="2"/>
        <v>0.0607541084647254</v>
      </c>
    </row>
    <row r="16" spans="1:7" ht="12.75">
      <c r="A16" s="60" t="s">
        <v>73</v>
      </c>
      <c r="B16" s="71">
        <v>115.25975000000011</v>
      </c>
      <c r="C16" s="113">
        <f t="shared" si="3"/>
        <v>0.06832211300042614</v>
      </c>
      <c r="D16" s="71">
        <v>127.4298070000008</v>
      </c>
      <c r="E16" s="113">
        <f t="shared" si="0"/>
        <v>0.06631664125228375</v>
      </c>
      <c r="F16" s="63">
        <f t="shared" si="1"/>
        <v>12.170057000000696</v>
      </c>
      <c r="G16" s="93">
        <f t="shared" si="2"/>
        <v>0.1055880912460827</v>
      </c>
    </row>
    <row r="17" spans="1:7" ht="12.75">
      <c r="A17" s="60" t="s">
        <v>74</v>
      </c>
      <c r="B17" s="71">
        <v>91.80923499999999</v>
      </c>
      <c r="C17" s="113">
        <f t="shared" si="3"/>
        <v>0.054421434439625896</v>
      </c>
      <c r="D17" s="71">
        <v>73.851238</v>
      </c>
      <c r="E17" s="113">
        <f t="shared" si="0"/>
        <v>0.03843344168670831</v>
      </c>
      <c r="F17" s="63">
        <f t="shared" si="1"/>
        <v>-17.95799699999999</v>
      </c>
      <c r="G17" s="93">
        <f t="shared" si="2"/>
        <v>-0.1956012050421725</v>
      </c>
    </row>
    <row r="18" spans="1:7" ht="12.75">
      <c r="A18" s="60" t="s">
        <v>75</v>
      </c>
      <c r="B18" s="71">
        <v>268.98718000000025</v>
      </c>
      <c r="C18" s="113">
        <f>B18/$B$20</f>
        <v>0.15944657616926952</v>
      </c>
      <c r="D18" s="71">
        <v>377.84508000000017</v>
      </c>
      <c r="E18" s="113">
        <f t="shared" si="0"/>
        <v>0.19663701302867315</v>
      </c>
      <c r="F18" s="63">
        <f t="shared" si="1"/>
        <v>108.85789999999992</v>
      </c>
      <c r="G18" s="93">
        <f t="shared" si="2"/>
        <v>0.404695495153337</v>
      </c>
    </row>
    <row r="19" spans="1:7" s="34" customFormat="1" ht="12.75">
      <c r="A19" s="60" t="s">
        <v>76</v>
      </c>
      <c r="B19" s="71">
        <v>670.195256000001</v>
      </c>
      <c r="C19" s="113">
        <f t="shared" si="3"/>
        <v>0.3972692636656035</v>
      </c>
      <c r="D19" s="71">
        <v>828.295999999999</v>
      </c>
      <c r="E19" s="113">
        <f t="shared" si="0"/>
        <v>0.4310593414200275</v>
      </c>
      <c r="F19" s="63">
        <f t="shared" si="1"/>
        <v>158.10074399999803</v>
      </c>
      <c r="G19" s="93">
        <f t="shared" si="2"/>
        <v>0.23590251137199614</v>
      </c>
    </row>
    <row r="20" spans="1:7" ht="12.75">
      <c r="A20" s="64" t="s">
        <v>71</v>
      </c>
      <c r="B20" s="114">
        <f>SUM(B14:B19)</f>
        <v>1687.005055</v>
      </c>
      <c r="C20" s="115">
        <f t="shared" si="3"/>
        <v>1</v>
      </c>
      <c r="D20" s="114">
        <f>SUM(D14:D19)</f>
        <v>1921.5359009999997</v>
      </c>
      <c r="E20" s="115">
        <f t="shared" si="0"/>
        <v>1</v>
      </c>
      <c r="F20" s="67">
        <f t="shared" si="1"/>
        <v>234.53084599999966</v>
      </c>
      <c r="G20" s="116">
        <f t="shared" si="2"/>
        <v>0.1390220173347374</v>
      </c>
    </row>
    <row r="22" spans="1:5" ht="13.5">
      <c r="A22" s="123" t="s">
        <v>82</v>
      </c>
      <c r="B22" s="169">
        <f>B9</f>
        <v>42825</v>
      </c>
      <c r="C22" s="169">
        <f>D9</f>
        <v>43190</v>
      </c>
      <c r="D22" s="121" t="s">
        <v>90</v>
      </c>
      <c r="E22" s="124" t="s">
        <v>91</v>
      </c>
    </row>
    <row r="23" spans="1:7" ht="12.75">
      <c r="A23" s="56" t="s">
        <v>55</v>
      </c>
      <c r="B23" s="117">
        <f>B7</f>
        <v>63.97868139000001</v>
      </c>
      <c r="C23" s="77">
        <f>D7</f>
        <v>66.47638213</v>
      </c>
      <c r="D23" s="58">
        <f>C23-B23</f>
        <v>2.497700739999992</v>
      </c>
      <c r="E23" s="91">
        <f>C23/B23-1</f>
        <v>0.03903957827412152</v>
      </c>
      <c r="F23" s="34"/>
      <c r="G23" s="34"/>
    </row>
    <row r="24" spans="1:5" ht="12.75">
      <c r="A24" s="60" t="s">
        <v>58</v>
      </c>
      <c r="B24" s="79">
        <f>+Water!B20</f>
        <v>306.8180192518695</v>
      </c>
      <c r="C24" s="79">
        <f>+Water!C20</f>
        <v>322.65511097199817</v>
      </c>
      <c r="D24" s="102">
        <f>C24-B24</f>
        <v>15.837091720128683</v>
      </c>
      <c r="E24" s="72">
        <f>C24/B24-1</f>
        <v>0.0516172151777301</v>
      </c>
    </row>
    <row r="25" spans="1:5" ht="12.75">
      <c r="A25" s="73" t="s">
        <v>59</v>
      </c>
      <c r="B25" s="103">
        <f>B23/B24</f>
        <v>0.2085232202006994</v>
      </c>
      <c r="C25" s="103">
        <f>C23/C24</f>
        <v>0.20602922399009882</v>
      </c>
      <c r="D25" s="104"/>
      <c r="E25" s="82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 formulaRange="1"/>
    <ignoredError sqref="C13:E13 C20:E20 C14:C19 E14:E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83" customWidth="1"/>
    <col min="2" max="7" width="10.7109375" style="10" customWidth="1"/>
    <col min="8" max="16384" width="9.140625" style="10" customWidth="1"/>
  </cols>
  <sheetData>
    <row r="2" spans="1:7" ht="13.5">
      <c r="A2" s="128" t="s">
        <v>98</v>
      </c>
      <c r="B2" s="170">
        <v>42825</v>
      </c>
      <c r="C2" s="129" t="s">
        <v>0</v>
      </c>
      <c r="D2" s="170">
        <v>43190</v>
      </c>
      <c r="E2" s="130" t="s">
        <v>0</v>
      </c>
      <c r="F2" s="131" t="s">
        <v>90</v>
      </c>
      <c r="G2" s="132" t="s">
        <v>91</v>
      </c>
    </row>
    <row r="3" spans="1:7" ht="12.75">
      <c r="A3" s="56" t="s">
        <v>53</v>
      </c>
      <c r="B3" s="48">
        <v>33.778437610000005</v>
      </c>
      <c r="C3" s="57">
        <f>B3/$B$3</f>
        <v>1</v>
      </c>
      <c r="D3" s="48">
        <v>37.07316593</v>
      </c>
      <c r="E3" s="57">
        <f>D3/$D$3</f>
        <v>1</v>
      </c>
      <c r="F3" s="58">
        <f>D3-B3</f>
        <v>3.2947283199999973</v>
      </c>
      <c r="G3" s="59">
        <f>D3/B3-1</f>
        <v>0.09753939356344299</v>
      </c>
    </row>
    <row r="4" spans="1:7" ht="12.75">
      <c r="A4" s="60" t="s">
        <v>54</v>
      </c>
      <c r="B4" s="49">
        <v>-23.58671853</v>
      </c>
      <c r="C4" s="57">
        <f>B4/$B$3</f>
        <v>-0.698277368607991</v>
      </c>
      <c r="D4" s="49">
        <v>-25.485569299999995</v>
      </c>
      <c r="E4" s="57">
        <f>D4/$D$3</f>
        <v>-0.6874397872607043</v>
      </c>
      <c r="F4" s="61">
        <f>D4-B4</f>
        <v>-1.8988507699999957</v>
      </c>
      <c r="G4" s="62">
        <f>D4/B4-1</f>
        <v>0.08050508457057481</v>
      </c>
    </row>
    <row r="5" spans="1:7" ht="12.75">
      <c r="A5" s="60" t="s">
        <v>6</v>
      </c>
      <c r="B5" s="49">
        <v>-5.20878472</v>
      </c>
      <c r="C5" s="57">
        <f>B5/$B$3</f>
        <v>-0.15420443006096748</v>
      </c>
      <c r="D5" s="49">
        <v>-5.026902509999999</v>
      </c>
      <c r="E5" s="57">
        <f>D5/$D$3</f>
        <v>-0.13559409842395403</v>
      </c>
      <c r="F5" s="61">
        <f>D5-B5</f>
        <v>0.18188221000000038</v>
      </c>
      <c r="G5" s="62">
        <f>D5/B5-1</f>
        <v>-0.034918358077198564</v>
      </c>
    </row>
    <row r="6" spans="1:7" s="34" customFormat="1" ht="12.75">
      <c r="A6" s="60" t="s">
        <v>9</v>
      </c>
      <c r="B6" s="50">
        <v>0.54373229</v>
      </c>
      <c r="C6" s="57">
        <f>B6/$B$3</f>
        <v>0.01609702308549137</v>
      </c>
      <c r="D6" s="50">
        <v>0.61034424</v>
      </c>
      <c r="E6" s="57">
        <f>D6/$D$3</f>
        <v>0.01646323492178754</v>
      </c>
      <c r="F6" s="63">
        <f>D6-B6</f>
        <v>0.06661194999999998</v>
      </c>
      <c r="G6" s="62">
        <f>D6/B6-1</f>
        <v>0.12250872575546312</v>
      </c>
    </row>
    <row r="7" spans="1:7" ht="12.75">
      <c r="A7" s="64" t="s">
        <v>55</v>
      </c>
      <c r="B7" s="51">
        <f>SUM(B3:B6)</f>
        <v>5.526666650000006</v>
      </c>
      <c r="C7" s="66">
        <f>B7/$B$3</f>
        <v>0.16361522441653292</v>
      </c>
      <c r="D7" s="51">
        <f>SUM(D3:D6)</f>
        <v>7.171038360000008</v>
      </c>
      <c r="E7" s="66">
        <f>D7/$D$3</f>
        <v>0.19342934923712915</v>
      </c>
      <c r="F7" s="67">
        <f>D7-B7</f>
        <v>1.6443717100000015</v>
      </c>
      <c r="G7" s="92">
        <v>-0.122</v>
      </c>
    </row>
    <row r="10" spans="1:5" ht="13.5">
      <c r="A10" s="128"/>
      <c r="B10" s="170">
        <f>B2</f>
        <v>42825</v>
      </c>
      <c r="C10" s="170">
        <f>D2</f>
        <v>43190</v>
      </c>
      <c r="D10" s="131" t="s">
        <v>90</v>
      </c>
      <c r="E10" s="133" t="s">
        <v>91</v>
      </c>
    </row>
    <row r="11" spans="1:5" ht="12.75">
      <c r="A11" s="56" t="s">
        <v>77</v>
      </c>
      <c r="B11" s="94"/>
      <c r="C11" s="94"/>
      <c r="D11" s="102"/>
      <c r="E11" s="72"/>
    </row>
    <row r="12" spans="1:5" ht="12.75">
      <c r="A12" s="60" t="s">
        <v>78</v>
      </c>
      <c r="B12" s="96">
        <v>499.578</v>
      </c>
      <c r="C12" s="96">
        <v>521.815</v>
      </c>
      <c r="D12" s="63">
        <f>C12-B12</f>
        <v>22.23700000000008</v>
      </c>
      <c r="E12" s="62">
        <f>C12/B12-1</f>
        <v>0.044511567763192206</v>
      </c>
    </row>
    <row r="13" spans="1:5" ht="12.75">
      <c r="A13" s="73" t="s">
        <v>79</v>
      </c>
      <c r="B13" s="125">
        <v>157</v>
      </c>
      <c r="C13" s="125">
        <v>165</v>
      </c>
      <c r="D13" s="126">
        <f>C13-B13</f>
        <v>8</v>
      </c>
      <c r="E13" s="127">
        <f>C13/B13-1</f>
        <v>0.05095541401273884</v>
      </c>
    </row>
    <row r="16" spans="1:5" ht="13.5">
      <c r="A16" s="134" t="s">
        <v>82</v>
      </c>
      <c r="B16" s="170">
        <f>B10</f>
        <v>42825</v>
      </c>
      <c r="C16" s="170">
        <f>C10</f>
        <v>43190</v>
      </c>
      <c r="D16" s="131" t="s">
        <v>90</v>
      </c>
      <c r="E16" s="133" t="s">
        <v>91</v>
      </c>
    </row>
    <row r="17" spans="1:5" ht="12.75">
      <c r="A17" s="56" t="s">
        <v>55</v>
      </c>
      <c r="B17" s="77">
        <f>B7</f>
        <v>5.526666650000006</v>
      </c>
      <c r="C17" s="77">
        <f>D7</f>
        <v>7.171038360000008</v>
      </c>
      <c r="D17" s="58">
        <f>C17-B17</f>
        <v>1.6443717100000015</v>
      </c>
      <c r="E17" s="59">
        <f>C17/B17-1</f>
        <v>0.2975340859394875</v>
      </c>
    </row>
    <row r="18" spans="1:5" ht="12.75">
      <c r="A18" s="60" t="s">
        <v>62</v>
      </c>
      <c r="B18" s="79">
        <f>+Waste!B24</f>
        <v>306.8180192518695</v>
      </c>
      <c r="C18" s="79">
        <f>+Waste!C24</f>
        <v>322.65511097199817</v>
      </c>
      <c r="D18" s="102">
        <f>C18-B18</f>
        <v>15.837091720128683</v>
      </c>
      <c r="E18" s="72">
        <f>C18/B18-1</f>
        <v>0.0516172151777301</v>
      </c>
    </row>
    <row r="19" spans="1:5" ht="12.75">
      <c r="A19" s="73" t="s">
        <v>59</v>
      </c>
      <c r="B19" s="103">
        <f>B17/B18</f>
        <v>0.018012848995883516</v>
      </c>
      <c r="C19" s="103">
        <f>C17/C18</f>
        <v>0.02222508838740308</v>
      </c>
      <c r="D19" s="104"/>
      <c r="E19" s="82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2018-05-04T16:46:09Z</dcterms:modified>
  <cp:category/>
  <cp:version/>
  <cp:contentType/>
  <cp:contentStatus/>
</cp:coreProperties>
</file>