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<sst xmlns="http://schemas.openxmlformats.org/spreadsheetml/2006/main" count="206" uniqueCount="114">
  <si>
    <t xml:space="preserve">€ /000 </t>
  </si>
  <si>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</si>
  <si>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</si>
  <si>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</si>
  <si>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</si>
  <si>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</si>
  <si>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</si>
  <si>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</si>
  <si>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</si>
  <si>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</si>
  <si>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</si>
  <si>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</si>
  <si>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</si>
  <si>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</si>
  <si>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</si>
  <si>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</si>
  <si>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</si>
  <si>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</si>
  <si>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</si>
  <si>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</si>
  <si>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</si>
  <si>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Balance Sheet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</si>
  <si>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</si>
  <si>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</si>
  <si>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</si>
  <si>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</si>
  <si>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</si>
  <si>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</si>
  <si>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</si>
  <si>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</si>
  <si>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</si>
  <si>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</si>
  <si>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</si>
  <si>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</si>
  <si>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</si>
  <si>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</si>
  <si>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</si>
  <si>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</si>
  <si>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</si>
  <si>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</si>
  <si>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</si>
  <si>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</si>
  <si>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</si>
  <si>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</si>
  <si>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</si>
  <si>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Net profit of the period</t>
  </si>
  <si>
    <t>Net profit from past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</si>
  <si>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</si>
  <si>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</si>
  <si>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</si>
  <si>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</si>
  <si>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</si>
  <si>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</si>
  <si>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Leasings - due after 12 months</t>
  </si>
  <si>
    <t>Loan - due after 12 months</t>
  </si>
  <si>
    <t>Current liabilities</t>
  </si>
  <si>
    <t>Banks - due within 12 months</t>
  </si>
  <si>
    <t>Leasings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</si>
  <si>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</si>
  <si>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</si>
  <si>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</si>
  <si>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</si>
  <si>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</si>
  <si>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</si>
  <si>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</si>
  <si>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Ch.</t>
  </si>
  <si>
    <t>Ch. %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</si>
  <si>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</si>
  <si>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</si>
  <si>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</si>
  <si>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</si>
  <si>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</si>
  <si>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</si>
  <si>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</si>
  <si>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</si>
  <si>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</si>
  <si>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</si>
  <si>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</si>
  <si>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</si>
  <si>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</si>
  <si>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</si>
  <si>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</si>
  <si>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</si>
  <si>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</si>
  <si>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</si>
  <si>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</si>
  <si>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</si>
  <si>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</si>
  <si>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</si>
  <si>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</si>
  <si>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</si>
  <si>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</si>
  <si>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</si>
  <si>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r>
      <t xml:space="preserve">Profit &amp; Loss </t>
    </r>
    <r>
      <rPr>
        <i/>
        <sz val="10"/>
        <color indexed="8"/>
        <rFont val="Arial"/>
        <family val="2"/>
      </rPr>
      <t>(m€)</t>
    </r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</si>
  <si>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</si>
  <si>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</si>
  <si>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</si>
  <si>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</si>
  <si>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</si>
  <si>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</si>
  <si>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</si>
  <si>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</si>
  <si>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</si>
  <si>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</si>
  <si>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</si>
  <si>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</si>
  <si>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Non current assets held for sale</t>
  </si>
  <si>
    <t>Debts for current taxes</t>
  </si>
  <si>
    <t>-2.0 p.p.</t>
  </si>
  <si>
    <t>Other non operating revenues</t>
  </si>
  <si>
    <t>+4.0 p.p.</t>
  </si>
  <si>
    <t>+0.6 p.p.</t>
  </si>
  <si>
    <t>-2.4 p.p.</t>
  </si>
  <si>
    <t>-0.3 p.p.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</si>
</sst>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</numFmts>
  <fonts count="7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56" fillId="34" borderId="1" applyNumberFormat="0" applyAlignment="0" applyProtection="0"/>
    <xf numFmtId="0" fontId="24" fillId="5" borderId="2" applyNumberFormat="0" applyAlignment="0" applyProtection="0"/>
    <xf numFmtId="0" fontId="57" fillId="0" borderId="3" applyNumberFormat="0" applyFill="0" applyAlignment="0" applyProtection="0"/>
    <xf numFmtId="0" fontId="58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9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0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1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58" borderId="0" applyNumberFormat="0" applyBorder="0" applyAlignment="0" applyProtection="0"/>
    <xf numFmtId="0" fontId="70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7" fontId="2" fillId="15" borderId="27" xfId="83" applyFont="1" applyFill="1" applyBorder="1" applyAlignment="1" applyProtection="1">
      <alignment horizontal="left" vertical="center"/>
      <protection hidden="1"/>
    </xf>
    <xf numFmtId="172" fontId="3" fillId="15" borderId="27" xfId="83" applyNumberFormat="1" applyFont="1" applyFill="1" applyBorder="1" applyAlignment="1" applyProtection="1" quotePrefix="1">
      <alignment horizontal="center" vertical="center" wrapText="1"/>
      <protection/>
    </xf>
    <xf numFmtId="37" fontId="4" fillId="54" borderId="27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5" fillId="0" borderId="0" xfId="83" applyFont="1" applyFill="1" applyAlignment="1" applyProtection="1">
      <alignment horizontal="right" wrapText="1"/>
      <protection hidden="1"/>
    </xf>
    <xf numFmtId="37" fontId="6" fillId="0" borderId="0" xfId="83" applyFont="1" applyFill="1" applyBorder="1" applyProtection="1">
      <alignment/>
      <protection locked="0"/>
    </xf>
    <xf numFmtId="37" fontId="2" fillId="0" borderId="0" xfId="83" applyFont="1" applyAlignment="1" applyProtection="1">
      <alignment wrapText="1"/>
      <protection hidden="1"/>
    </xf>
    <xf numFmtId="37" fontId="7" fillId="0" borderId="27" xfId="83" applyFont="1" applyFill="1" applyBorder="1" applyProtection="1">
      <alignment/>
      <protection locked="0"/>
    </xf>
    <xf numFmtId="37" fontId="7" fillId="0" borderId="0" xfId="83" applyFont="1" applyFill="1" applyBorder="1" applyProtection="1">
      <alignment/>
      <protection locked="0"/>
    </xf>
    <xf numFmtId="37" fontId="2" fillId="0" borderId="28" xfId="83" applyFont="1" applyBorder="1" applyAlignment="1" applyProtection="1">
      <alignment wrapText="1"/>
      <protection hidden="1"/>
    </xf>
    <xf numFmtId="37" fontId="3" fillId="54" borderId="27" xfId="83" applyFont="1" applyFill="1" applyBorder="1" applyAlignment="1">
      <alignment vertical="center"/>
      <protection/>
    </xf>
    <xf numFmtId="37" fontId="2" fillId="0" borderId="0" xfId="83" applyFont="1" applyFill="1" applyAlignment="1" applyProtection="1">
      <alignment vertical="center"/>
      <protection hidden="1"/>
    </xf>
    <xf numFmtId="37" fontId="2" fillId="0" borderId="0" xfId="83" applyFont="1" applyAlignment="1" applyProtection="1">
      <alignment horizontal="center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37" fontId="2" fillId="15" borderId="29" xfId="83" applyFont="1" applyFill="1" applyBorder="1" applyAlignment="1" applyProtection="1">
      <alignment horizontal="right" vertical="center"/>
      <protection hidden="1"/>
    </xf>
    <xf numFmtId="37" fontId="3" fillId="54" borderId="27" xfId="83" applyFont="1" applyFill="1" applyBorder="1" applyAlignment="1">
      <alignment vertical="center" wrapText="1"/>
      <protection/>
    </xf>
    <xf numFmtId="37" fontId="2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4" fillId="0" borderId="0" xfId="83" applyFont="1" applyFill="1" applyAlignment="1" applyProtection="1" quotePrefix="1">
      <alignment vertical="center" wrapText="1"/>
      <protection hidden="1"/>
    </xf>
    <xf numFmtId="37" fontId="4" fillId="0" borderId="0" xfId="83" applyFont="1" applyFill="1" applyAlignment="1" applyProtection="1">
      <alignment vertical="center" wrapText="1"/>
      <protection hidden="1"/>
    </xf>
    <xf numFmtId="37" fontId="8" fillId="0" borderId="0" xfId="83" applyFont="1" applyFill="1" applyAlignment="1" applyProtection="1">
      <alignment vertical="center" wrapText="1"/>
      <protection hidden="1"/>
    </xf>
    <xf numFmtId="37" fontId="2" fillId="0" borderId="30" xfId="83" applyFont="1" applyBorder="1" applyAlignment="1" applyProtection="1">
      <alignment vertical="center"/>
      <protection hidden="1"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7" fillId="15" borderId="27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9" fillId="0" borderId="32" xfId="0" applyFont="1" applyBorder="1" applyAlignment="1">
      <alignment horizontal="left" wrapText="1"/>
    </xf>
    <xf numFmtId="184" fontId="10" fillId="0" borderId="0" xfId="0" applyNumberFormat="1" applyFont="1" applyBorder="1" applyAlignment="1">
      <alignment wrapText="1"/>
    </xf>
    <xf numFmtId="184" fontId="9" fillId="0" borderId="0" xfId="0" applyNumberFormat="1" applyFont="1" applyBorder="1" applyAlignment="1">
      <alignment wrapText="1"/>
    </xf>
    <xf numFmtId="0" fontId="9" fillId="0" borderId="34" xfId="0" applyFont="1" applyBorder="1" applyAlignment="1">
      <alignment horizontal="left" wrapText="1"/>
    </xf>
    <xf numFmtId="187" fontId="10" fillId="0" borderId="0" xfId="0" applyNumberFormat="1" applyFont="1" applyBorder="1" applyAlignment="1">
      <alignment wrapText="1"/>
    </xf>
    <xf numFmtId="188" fontId="10" fillId="0" borderId="35" xfId="0" applyNumberFormat="1" applyFont="1" applyBorder="1" applyAlignment="1">
      <alignment wrapText="1"/>
    </xf>
    <xf numFmtId="188" fontId="10" fillId="0" borderId="31" xfId="0" applyNumberFormat="1" applyFont="1" applyBorder="1" applyAlignment="1">
      <alignment wrapText="1"/>
    </xf>
    <xf numFmtId="0" fontId="10" fillId="0" borderId="33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43" fontId="4" fillId="0" borderId="0" xfId="79" applyFont="1" applyFill="1" applyAlignment="1" applyProtection="1">
      <alignment vertical="center" wrapText="1"/>
      <protection hidden="1"/>
    </xf>
    <xf numFmtId="184" fontId="13" fillId="0" borderId="0" xfId="0" applyNumberFormat="1" applyFont="1" applyBorder="1" applyAlignment="1">
      <alignment wrapText="1"/>
    </xf>
    <xf numFmtId="184" fontId="14" fillId="0" borderId="27" xfId="0" applyNumberFormat="1" applyFont="1" applyBorder="1" applyAlignment="1">
      <alignment wrapText="1"/>
    </xf>
    <xf numFmtId="0" fontId="13" fillId="0" borderId="32" xfId="0" applyFont="1" applyBorder="1" applyAlignment="1" quotePrefix="1">
      <alignment horizontal="right" wrapText="1"/>
    </xf>
    <xf numFmtId="188" fontId="13" fillId="0" borderId="35" xfId="0" applyNumberFormat="1" applyFont="1" applyBorder="1" applyAlignment="1">
      <alignment wrapText="1"/>
    </xf>
    <xf numFmtId="180" fontId="0" fillId="0" borderId="0" xfId="0" applyNumberFormat="1" applyFill="1" applyAlignment="1">
      <alignment/>
    </xf>
    <xf numFmtId="197" fontId="10" fillId="0" borderId="35" xfId="0" applyNumberFormat="1" applyFont="1" applyBorder="1" applyAlignment="1">
      <alignment wrapText="1"/>
    </xf>
    <xf numFmtId="200" fontId="10" fillId="0" borderId="0" xfId="0" applyNumberFormat="1" applyFont="1" applyBorder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4" fillId="0" borderId="27" xfId="0" applyNumberFormat="1" applyFont="1" applyBorder="1" applyAlignment="1">
      <alignment wrapText="1"/>
    </xf>
    <xf numFmtId="200" fontId="13" fillId="0" borderId="0" xfId="0" applyNumberFormat="1" applyFont="1" applyBorder="1" applyAlignment="1">
      <alignment wrapText="1"/>
    </xf>
    <xf numFmtId="180" fontId="12" fillId="0" borderId="0" xfId="0" applyNumberFormat="1" applyFont="1" applyAlignment="1">
      <alignment/>
    </xf>
    <xf numFmtId="194" fontId="12" fillId="0" borderId="0" xfId="0" applyNumberFormat="1" applyFont="1" applyFill="1" applyAlignment="1">
      <alignment/>
    </xf>
    <xf numFmtId="184" fontId="13" fillId="0" borderId="28" xfId="0" applyNumberFormat="1" applyFont="1" applyBorder="1" applyAlignment="1">
      <alignment wrapText="1"/>
    </xf>
    <xf numFmtId="184" fontId="13" fillId="0" borderId="28" xfId="0" applyNumberFormat="1" applyFont="1" applyFill="1" applyBorder="1" applyAlignment="1">
      <alignment wrapText="1"/>
    </xf>
    <xf numFmtId="180" fontId="12" fillId="0" borderId="0" xfId="0" applyNumberFormat="1" applyFont="1" applyFill="1" applyAlignment="1">
      <alignment/>
    </xf>
    <xf numFmtId="182" fontId="12" fillId="0" borderId="0" xfId="0" applyNumberFormat="1" applyFont="1" applyAlignment="1">
      <alignment/>
    </xf>
    <xf numFmtId="0" fontId="9" fillId="16" borderId="34" xfId="0" applyFont="1" applyFill="1" applyBorder="1" applyAlignment="1">
      <alignment horizontal="left" vertical="center" wrapText="1"/>
    </xf>
    <xf numFmtId="15" fontId="13" fillId="16" borderId="27" xfId="0" applyNumberFormat="1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34" xfId="0" applyFont="1" applyFill="1" applyBorder="1" applyAlignment="1">
      <alignment horizontal="left" vertical="center" wrapText="1"/>
    </xf>
    <xf numFmtId="0" fontId="9" fillId="45" borderId="34" xfId="0" applyFont="1" applyFill="1" applyBorder="1" applyAlignment="1">
      <alignment horizontal="left" vertical="center"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36" xfId="0" applyFont="1" applyFill="1" applyBorder="1" applyAlignment="1">
      <alignment horizontal="center" vertical="center" wrapText="1"/>
    </xf>
    <xf numFmtId="0" fontId="13" fillId="45" borderId="34" xfId="0" applyFont="1" applyFill="1" applyBorder="1" applyAlignment="1">
      <alignment horizontal="left" vertical="center" wrapText="1"/>
    </xf>
    <xf numFmtId="15" fontId="13" fillId="45" borderId="27" xfId="0" applyNumberFormat="1" applyFont="1" applyFill="1" applyBorder="1" applyAlignment="1">
      <alignment horizontal="center" vertical="center" wrapText="1"/>
    </xf>
    <xf numFmtId="0" fontId="13" fillId="45" borderId="27" xfId="0" applyFont="1" applyFill="1" applyBorder="1" applyAlignment="1">
      <alignment horizontal="center" vertical="center" wrapText="1"/>
    </xf>
    <xf numFmtId="0" fontId="9" fillId="54" borderId="34" xfId="0" applyFont="1" applyFill="1" applyBorder="1" applyAlignment="1">
      <alignment horizontal="left" vertical="center" wrapText="1"/>
    </xf>
    <xf numFmtId="0" fontId="13" fillId="54" borderId="34" xfId="0" applyFont="1" applyFill="1" applyBorder="1" applyAlignment="1">
      <alignment horizontal="left" vertical="center" wrapText="1"/>
    </xf>
    <xf numFmtId="15" fontId="13" fillId="54" borderId="27" xfId="0" applyNumberFormat="1" applyFont="1" applyFill="1" applyBorder="1" applyAlignment="1">
      <alignment horizontal="center" vertical="center" wrapText="1"/>
    </xf>
    <xf numFmtId="0" fontId="13" fillId="54" borderId="27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9" fillId="60" borderId="34" xfId="0" applyFont="1" applyFill="1" applyBorder="1" applyAlignment="1">
      <alignment horizontal="left" vertical="center" wrapText="1"/>
    </xf>
    <xf numFmtId="0" fontId="13" fillId="60" borderId="34" xfId="0" applyFont="1" applyFill="1" applyBorder="1" applyAlignment="1">
      <alignment horizontal="left" vertical="center" wrapText="1"/>
    </xf>
    <xf numFmtId="15" fontId="13" fillId="60" borderId="27" xfId="0" applyNumberFormat="1" applyFont="1" applyFill="1" applyBorder="1" applyAlignment="1">
      <alignment horizontal="center" vertical="center" wrapText="1"/>
    </xf>
    <xf numFmtId="0" fontId="13" fillId="60" borderId="27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left" vertical="center" wrapText="1"/>
    </xf>
    <xf numFmtId="0" fontId="13" fillId="15" borderId="34" xfId="0" applyFont="1" applyFill="1" applyBorder="1" applyAlignment="1">
      <alignment horizontal="left" vertical="center" wrapText="1"/>
    </xf>
    <xf numFmtId="15" fontId="13" fillId="15" borderId="27" xfId="0" applyNumberFormat="1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194" fontId="9" fillId="0" borderId="0" xfId="0" applyNumberFormat="1" applyFont="1" applyBorder="1" applyAlignment="1">
      <alignment wrapText="1"/>
    </xf>
    <xf numFmtId="200" fontId="9" fillId="0" borderId="0" xfId="0" applyNumberFormat="1" applyFont="1" applyBorder="1" applyAlignment="1">
      <alignment wrapText="1"/>
    </xf>
    <xf numFmtId="197" fontId="9" fillId="0" borderId="35" xfId="87" applyNumberFormat="1" applyFont="1" applyBorder="1" applyAlignment="1">
      <alignment wrapText="1"/>
    </xf>
    <xf numFmtId="204" fontId="10" fillId="0" borderId="0" xfId="0" applyNumberFormat="1" applyFont="1" applyBorder="1" applyAlignment="1">
      <alignment wrapText="1"/>
    </xf>
    <xf numFmtId="197" fontId="10" fillId="0" borderId="35" xfId="87" applyNumberFormat="1" applyFont="1" applyBorder="1" applyAlignment="1">
      <alignment wrapText="1"/>
    </xf>
    <xf numFmtId="185" fontId="9" fillId="0" borderId="0" xfId="0" applyNumberFormat="1" applyFont="1" applyBorder="1" applyAlignment="1">
      <alignment wrapText="1"/>
    </xf>
    <xf numFmtId="188" fontId="9" fillId="0" borderId="35" xfId="0" applyNumberFormat="1" applyFont="1" applyBorder="1" applyAlignment="1">
      <alignment wrapText="1"/>
    </xf>
    <xf numFmtId="200" fontId="13" fillId="0" borderId="28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 wrapText="1"/>
    </xf>
    <xf numFmtId="194" fontId="9" fillId="0" borderId="27" xfId="0" applyNumberFormat="1" applyFont="1" applyBorder="1" applyAlignment="1">
      <alignment wrapText="1"/>
    </xf>
    <xf numFmtId="200" fontId="9" fillId="0" borderId="27" xfId="0" applyNumberFormat="1" applyFont="1" applyBorder="1" applyAlignment="1">
      <alignment wrapText="1"/>
    </xf>
    <xf numFmtId="193" fontId="9" fillId="0" borderId="36" xfId="87" applyNumberFormat="1" applyFont="1" applyBorder="1" applyAlignment="1">
      <alignment wrapText="1"/>
    </xf>
    <xf numFmtId="180" fontId="9" fillId="0" borderId="27" xfId="0" applyNumberFormat="1" applyFont="1" applyBorder="1" applyAlignment="1">
      <alignment wrapText="1"/>
    </xf>
    <xf numFmtId="187" fontId="9" fillId="0" borderId="0" xfId="0" applyNumberFormat="1" applyFont="1" applyBorder="1" applyAlignment="1">
      <alignment wrapText="1"/>
    </xf>
    <xf numFmtId="197" fontId="10" fillId="0" borderId="31" xfId="0" applyNumberFormat="1" applyFont="1" applyBorder="1" applyAlignment="1">
      <alignment wrapText="1"/>
    </xf>
    <xf numFmtId="182" fontId="9" fillId="0" borderId="27" xfId="0" applyNumberFormat="1" applyFont="1" applyBorder="1" applyAlignment="1">
      <alignment wrapText="1"/>
    </xf>
    <xf numFmtId="197" fontId="9" fillId="0" borderId="36" xfId="0" applyNumberFormat="1" applyFont="1" applyBorder="1" applyAlignment="1">
      <alignment wrapText="1"/>
    </xf>
    <xf numFmtId="197" fontId="9" fillId="0" borderId="36" xfId="87" applyNumberFormat="1" applyFont="1" applyBorder="1" applyAlignment="1">
      <alignment wrapText="1"/>
    </xf>
    <xf numFmtId="37" fontId="5" fillId="0" borderId="0" xfId="83" applyFont="1" applyAlignment="1" applyProtection="1">
      <alignment horizontal="right" wrapText="1"/>
      <protection hidden="1"/>
    </xf>
    <xf numFmtId="37" fontId="5" fillId="0" borderId="0" xfId="83" applyFont="1" applyFill="1" applyAlignment="1" applyProtection="1">
      <alignment horizontal="right"/>
      <protection hidden="1"/>
    </xf>
    <xf numFmtId="37" fontId="4" fillId="0" borderId="0" xfId="83" applyFont="1" applyBorder="1" applyAlignment="1" applyProtection="1">
      <alignment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4" fillId="0" borderId="28" xfId="83" applyFont="1" applyBorder="1" applyAlignment="1" applyProtection="1">
      <alignment wrapText="1"/>
      <protection hidden="1"/>
    </xf>
    <xf numFmtId="37" fontId="5" fillId="0" borderId="0" xfId="83" applyFont="1" applyFill="1" applyBorder="1" applyAlignment="1" applyProtection="1">
      <alignment wrapText="1"/>
      <protection hidden="1"/>
    </xf>
    <xf numFmtId="0" fontId="7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0" borderId="27" xfId="83" applyFont="1" applyBorder="1" applyAlignment="1" applyProtection="1">
      <alignment wrapText="1"/>
      <protection hidden="1"/>
    </xf>
    <xf numFmtId="172" fontId="7" fillId="15" borderId="27" xfId="83" applyNumberFormat="1" applyFont="1" applyFill="1" applyBorder="1" applyAlignment="1" applyProtection="1" quotePrefix="1">
      <alignment horizontal="right" vertical="center" wrapText="1"/>
      <protection/>
    </xf>
    <xf numFmtId="37" fontId="4" fillId="54" borderId="27" xfId="83" applyFont="1" applyFill="1" applyBorder="1" applyAlignment="1" applyProtection="1">
      <alignment horizontal="center" vertical="center"/>
      <protection hidden="1"/>
    </xf>
    <xf numFmtId="37" fontId="2" fillId="61" borderId="27" xfId="83" applyFont="1" applyFill="1" applyBorder="1" applyAlignment="1" applyProtection="1">
      <alignment vertical="center"/>
      <protection hidden="1"/>
    </xf>
    <xf numFmtId="37" fontId="8" fillId="15" borderId="37" xfId="83" applyFont="1" applyFill="1" applyBorder="1" applyAlignment="1" applyProtection="1">
      <alignment vertical="center"/>
      <protection hidden="1"/>
    </xf>
    <xf numFmtId="37" fontId="2" fillId="61" borderId="27" xfId="83" applyFont="1" applyFill="1" applyBorder="1" applyAlignment="1" applyProtection="1">
      <alignment horizontal="right" vertical="center"/>
      <protection hidden="1"/>
    </xf>
    <xf numFmtId="37" fontId="2" fillId="61" borderId="27" xfId="83" applyFont="1" applyFill="1" applyBorder="1" applyAlignment="1" applyProtection="1">
      <alignment vertical="center" wrapText="1"/>
      <protection hidden="1"/>
    </xf>
    <xf numFmtId="37" fontId="8" fillId="61" borderId="27" xfId="83" applyFont="1" applyFill="1" applyBorder="1" applyAlignment="1" applyProtection="1">
      <alignment horizontal="right" vertical="center" wrapText="1"/>
      <protection hidden="1"/>
    </xf>
    <xf numFmtId="0" fontId="9" fillId="16" borderId="27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15" fontId="9" fillId="16" borderId="36" xfId="0" applyNumberFormat="1" applyFont="1" applyFill="1" applyBorder="1" applyAlignment="1">
      <alignment horizontal="center" vertical="center" wrapText="1"/>
    </xf>
    <xf numFmtId="188" fontId="10" fillId="0" borderId="3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87" fontId="10" fillId="0" borderId="0" xfId="0" applyNumberFormat="1" applyFont="1" applyBorder="1" applyAlignment="1">
      <alignment wrapText="1"/>
    </xf>
    <xf numFmtId="188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0" fontId="9" fillId="45" borderId="27" xfId="0" applyNumberFormat="1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15" fontId="9" fillId="45" borderId="36" xfId="0" applyNumberFormat="1" applyFont="1" applyFill="1" applyBorder="1" applyAlignment="1">
      <alignment horizontal="center" vertical="center" wrapText="1"/>
    </xf>
    <xf numFmtId="0" fontId="9" fillId="54" borderId="27" xfId="0" applyNumberFormat="1" applyFont="1" applyFill="1" applyBorder="1" applyAlignment="1">
      <alignment horizontal="center" vertical="center" wrapText="1"/>
    </xf>
    <xf numFmtId="0" fontId="9" fillId="54" borderId="27" xfId="0" applyFont="1" applyFill="1" applyBorder="1" applyAlignment="1">
      <alignment horizontal="center" vertical="center" wrapText="1"/>
    </xf>
    <xf numFmtId="15" fontId="9" fillId="54" borderId="36" xfId="0" applyNumberFormat="1" applyFont="1" applyFill="1" applyBorder="1" applyAlignment="1">
      <alignment horizontal="center" vertical="center" wrapText="1"/>
    </xf>
    <xf numFmtId="0" fontId="9" fillId="54" borderId="36" xfId="0" applyFont="1" applyFill="1" applyBorder="1" applyAlignment="1">
      <alignment horizontal="center" vertical="center" wrapText="1"/>
    </xf>
    <xf numFmtId="0" fontId="9" fillId="60" borderId="27" xfId="0" applyNumberFormat="1" applyFont="1" applyFill="1" applyBorder="1" applyAlignment="1">
      <alignment horizontal="center" vertical="center" wrapText="1"/>
    </xf>
    <xf numFmtId="0" fontId="9" fillId="60" borderId="27" xfId="0" applyFont="1" applyFill="1" applyBorder="1" applyAlignment="1">
      <alignment horizontal="center" vertical="center" wrapText="1"/>
    </xf>
    <xf numFmtId="15" fontId="9" fillId="60" borderId="36" xfId="0" applyNumberFormat="1" applyFont="1" applyFill="1" applyBorder="1" applyAlignment="1">
      <alignment horizontal="center" vertical="center" wrapText="1"/>
    </xf>
    <xf numFmtId="0" fontId="9" fillId="60" borderId="36" xfId="0" applyFont="1" applyFill="1" applyBorder="1" applyAlignment="1">
      <alignment horizontal="center" vertical="center" wrapText="1"/>
    </xf>
    <xf numFmtId="0" fontId="9" fillId="15" borderId="27" xfId="0" applyNumberFormat="1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15" fontId="9" fillId="15" borderId="36" xfId="0" applyNumberFormat="1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6" borderId="36" xfId="0" applyFont="1" applyFill="1" applyBorder="1" applyAlignment="1">
      <alignment horizontal="center" vertical="center" wrapText="1"/>
    </xf>
    <xf numFmtId="185" fontId="9" fillId="0" borderId="27" xfId="0" applyNumberFormat="1" applyFont="1" applyFill="1" applyBorder="1" applyAlignment="1">
      <alignment wrapText="1"/>
    </xf>
    <xf numFmtId="37" fontId="1" fillId="0" borderId="0" xfId="83" applyFont="1" applyFill="1" applyBorder="1" applyProtection="1">
      <alignment/>
      <protection locked="0"/>
    </xf>
    <xf numFmtId="37" fontId="4" fillId="0" borderId="0" xfId="83" applyFont="1" applyProtection="1">
      <alignment/>
      <protection hidden="1"/>
    </xf>
    <xf numFmtId="37" fontId="4" fillId="0" borderId="0" xfId="83" applyFont="1" applyFill="1" applyAlignment="1" applyProtection="1">
      <alignment horizontal="right"/>
      <protection hidden="1"/>
    </xf>
    <xf numFmtId="37" fontId="1" fillId="0" borderId="28" xfId="83" applyFont="1" applyFill="1" applyBorder="1" applyProtection="1">
      <alignment/>
      <protection locked="0"/>
    </xf>
    <xf numFmtId="174" fontId="1" fillId="0" borderId="0" xfId="83" applyNumberFormat="1" applyFont="1" applyFill="1" applyBorder="1" applyProtection="1">
      <alignment/>
      <protection locked="0"/>
    </xf>
    <xf numFmtId="174" fontId="1" fillId="0" borderId="28" xfId="83" applyNumberFormat="1" applyFont="1" applyFill="1" applyBorder="1" applyProtection="1">
      <alignment/>
      <protection locked="0"/>
    </xf>
    <xf numFmtId="37" fontId="45" fillId="0" borderId="0" xfId="83" applyFont="1" applyFill="1" applyBorder="1" applyAlignment="1" applyProtection="1">
      <alignment horizontal="right" vertical="center"/>
      <protection hidden="1"/>
    </xf>
    <xf numFmtId="37" fontId="4" fillId="0" borderId="0" xfId="83" applyFont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>
      <alignment vertical="center"/>
      <protection hidden="1"/>
    </xf>
    <xf numFmtId="0" fontId="1" fillId="0" borderId="0" xfId="0" applyFont="1" applyAlignment="1">
      <alignment/>
    </xf>
    <xf numFmtId="0" fontId="4" fillId="54" borderId="27" xfId="83" applyNumberFormat="1" applyFont="1" applyFill="1" applyBorder="1" applyAlignment="1" applyProtection="1">
      <alignment horizontal="center" vertical="center"/>
      <protection hidden="1"/>
    </xf>
    <xf numFmtId="37" fontId="4" fillId="0" borderId="30" xfId="83" applyFont="1" applyBorder="1" applyAlignment="1" applyProtection="1">
      <alignment vertical="center"/>
      <protection hidden="1"/>
    </xf>
    <xf numFmtId="37" fontId="45" fillId="0" borderId="0" xfId="79" applyNumberFormat="1" applyFont="1" applyFill="1" applyBorder="1" applyAlignment="1" applyProtection="1">
      <alignment horizontal="right" vertical="center"/>
      <protection hidden="1"/>
    </xf>
    <xf numFmtId="37" fontId="45" fillId="0" borderId="28" xfId="83" applyFont="1" applyFill="1" applyBorder="1" applyAlignment="1" applyProtection="1">
      <alignment vertical="center"/>
      <protection hidden="1"/>
    </xf>
    <xf numFmtId="37" fontId="45" fillId="0" borderId="38" xfId="83" applyFont="1" applyFill="1" applyBorder="1" applyAlignment="1" applyProtection="1">
      <alignment vertical="center"/>
      <protection hidden="1"/>
    </xf>
    <xf numFmtId="37" fontId="45" fillId="0" borderId="0" xfId="83" applyFont="1" applyFill="1" applyBorder="1" applyAlignment="1" applyProtection="1" quotePrefix="1">
      <alignment horizontal="right" vertical="center"/>
      <protection hidden="1"/>
    </xf>
    <xf numFmtId="37" fontId="45" fillId="0" borderId="28" xfId="83" applyFont="1" applyFill="1" applyBorder="1" applyAlignment="1" applyProtection="1" quotePrefix="1">
      <alignment horizontal="right" vertical="center"/>
      <protection hidden="1"/>
    </xf>
    <xf numFmtId="37" fontId="4" fillId="0" borderId="0" xfId="83" applyFont="1" applyFill="1" applyAlignment="1" applyProtection="1">
      <alignment vertical="center"/>
      <protection hidden="1"/>
    </xf>
    <xf numFmtId="181" fontId="10" fillId="0" borderId="0" xfId="0" applyNumberFormat="1" applyFont="1" applyBorder="1" applyAlignment="1">
      <alignment wrapText="1"/>
    </xf>
    <xf numFmtId="182" fontId="10" fillId="0" borderId="0" xfId="0" applyNumberFormat="1" applyFont="1" applyBorder="1" applyAlignment="1">
      <alignment wrapText="1"/>
    </xf>
    <xf numFmtId="185" fontId="10" fillId="0" borderId="0" xfId="0" applyNumberFormat="1" applyFont="1" applyBorder="1" applyAlignment="1">
      <alignment wrapText="1"/>
    </xf>
    <xf numFmtId="185" fontId="10" fillId="0" borderId="28" xfId="0" applyNumberFormat="1" applyFont="1" applyBorder="1" applyAlignment="1">
      <alignment wrapText="1"/>
    </xf>
    <xf numFmtId="180" fontId="10" fillId="0" borderId="0" xfId="0" applyNumberFormat="1" applyFont="1" applyBorder="1" applyAlignment="1">
      <alignment wrapText="1"/>
    </xf>
    <xf numFmtId="184" fontId="10" fillId="0" borderId="28" xfId="0" applyNumberFormat="1" applyFont="1" applyBorder="1" applyAlignment="1">
      <alignment wrapText="1"/>
    </xf>
    <xf numFmtId="199" fontId="10" fillId="0" borderId="0" xfId="79" applyNumberFormat="1" applyFont="1" applyBorder="1" applyAlignment="1">
      <alignment wrapText="1"/>
    </xf>
    <xf numFmtId="199" fontId="10" fillId="0" borderId="28" xfId="79" applyNumberFormat="1" applyFont="1" applyBorder="1" applyAlignment="1">
      <alignment wrapText="1"/>
    </xf>
    <xf numFmtId="200" fontId="10" fillId="0" borderId="28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80" fontId="10" fillId="0" borderId="28" xfId="0" applyNumberFormat="1" applyFont="1" applyBorder="1" applyAlignment="1">
      <alignment wrapText="1"/>
    </xf>
    <xf numFmtId="199" fontId="10" fillId="0" borderId="0" xfId="79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205" fontId="10" fillId="0" borderId="28" xfId="0" applyNumberFormat="1" applyFont="1" applyBorder="1" applyAlignment="1">
      <alignment wrapText="1"/>
    </xf>
    <xf numFmtId="197" fontId="10" fillId="0" borderId="31" xfId="87" applyNumberFormat="1" applyFont="1" applyBorder="1" applyAlignment="1">
      <alignment wrapText="1"/>
    </xf>
    <xf numFmtId="0" fontId="0" fillId="0" borderId="0" xfId="0" applyFill="1" applyAlignment="1">
      <alignment/>
    </xf>
    <xf numFmtId="199" fontId="13" fillId="0" borderId="0" xfId="79" applyNumberFormat="1" applyFont="1" applyBorder="1" applyAlignment="1">
      <alignment wrapText="1"/>
    </xf>
    <xf numFmtId="49" fontId="13" fillId="0" borderId="28" xfId="0" applyNumberFormat="1" applyFont="1" applyFill="1" applyBorder="1" applyAlignment="1">
      <alignment horizontal="right" wrapText="1"/>
    </xf>
    <xf numFmtId="37" fontId="4" fillId="54" borderId="27" xfId="83" applyFont="1" applyFill="1" applyBorder="1" applyAlignment="1" applyProtection="1">
      <alignment horizontal="center" vertical="center"/>
      <protection hidden="1"/>
    </xf>
    <xf numFmtId="37" fontId="2" fillId="0" borderId="27" xfId="83" applyFont="1" applyFill="1" applyBorder="1" applyAlignment="1" applyProtection="1">
      <alignment vertical="center"/>
      <protection hidden="1"/>
    </xf>
    <xf numFmtId="37" fontId="2" fillId="0" borderId="30" xfId="83" applyFont="1" applyFill="1" applyBorder="1" applyAlignment="1" applyProtection="1">
      <alignment vertical="center"/>
      <protection hidden="1"/>
    </xf>
    <xf numFmtId="49" fontId="13" fillId="0" borderId="28" xfId="0" applyNumberFormat="1" applyFont="1" applyFill="1" applyBorder="1" applyAlignment="1">
      <alignment horizontal="right" vertical="center"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3" ht="12.75">
      <c r="A4" s="1" t="s">
        <v>2</v>
      </c>
      <c r="B4" s="2"/>
      <c r="C4" s="2"/>
    </row>
    <row r="5" spans="1:3" ht="12.75">
      <c r="A5" s="3" t="s">
        <v>0</v>
      </c>
      <c r="B5" s="104">
        <v>2011</v>
      </c>
      <c r="C5" s="104">
        <v>2012</v>
      </c>
    </row>
    <row r="6" spans="1:3" ht="12.75">
      <c r="A6" s="4" t="s">
        <v>3</v>
      </c>
      <c r="B6" s="138">
        <v>4105680</v>
      </c>
      <c r="C6" s="138">
        <v>4492748</v>
      </c>
    </row>
    <row r="7" spans="1:3" ht="12" customHeight="1">
      <c r="A7" s="4" t="s">
        <v>4</v>
      </c>
      <c r="B7" s="138">
        <v>0</v>
      </c>
      <c r="C7" s="138">
        <v>0</v>
      </c>
    </row>
    <row r="8" spans="1:3" ht="12.75">
      <c r="A8" s="4" t="s">
        <v>5</v>
      </c>
      <c r="B8" s="138">
        <v>210189</v>
      </c>
      <c r="C8" s="138">
        <v>203577</v>
      </c>
    </row>
    <row r="9" spans="1:3" ht="12.75">
      <c r="A9" s="98" t="s">
        <v>100</v>
      </c>
      <c r="B9" s="6">
        <v>0</v>
      </c>
      <c r="C9" s="6">
        <v>0</v>
      </c>
    </row>
    <row r="10" spans="1:3" ht="12.75">
      <c r="A10" s="98"/>
      <c r="B10" s="139"/>
      <c r="C10" s="139"/>
    </row>
    <row r="11" spans="1:3" ht="12.75">
      <c r="A11" s="4" t="s">
        <v>99</v>
      </c>
      <c r="B11" s="138">
        <v>-2440086</v>
      </c>
      <c r="C11" s="138">
        <v>-2726044</v>
      </c>
    </row>
    <row r="12" spans="1:3" ht="12.75">
      <c r="A12" s="4" t="s">
        <v>6</v>
      </c>
      <c r="B12" s="138">
        <v>-870486</v>
      </c>
      <c r="C12" s="138">
        <v>-912712</v>
      </c>
    </row>
    <row r="13" spans="1:3" ht="12.75">
      <c r="A13" s="4" t="s">
        <v>7</v>
      </c>
      <c r="B13" s="138">
        <v>-369996</v>
      </c>
      <c r="C13" s="138">
        <v>-382082</v>
      </c>
    </row>
    <row r="14" spans="1:3" ht="12.75">
      <c r="A14" s="4" t="s">
        <v>8</v>
      </c>
      <c r="B14" s="138">
        <v>-310325</v>
      </c>
      <c r="C14" s="138">
        <v>-326589</v>
      </c>
    </row>
    <row r="15" spans="1:3" ht="12.75">
      <c r="A15" s="4" t="s">
        <v>9</v>
      </c>
      <c r="B15" s="138">
        <v>-39830</v>
      </c>
      <c r="C15" s="138">
        <v>-46827</v>
      </c>
    </row>
    <row r="16" spans="1:3" ht="12.75">
      <c r="A16" s="4" t="s">
        <v>10</v>
      </c>
      <c r="B16" s="138">
        <v>49324</v>
      </c>
      <c r="C16" s="138">
        <v>33372</v>
      </c>
    </row>
    <row r="17" spans="1:3" ht="12.75">
      <c r="A17" s="4"/>
      <c r="B17" s="139"/>
      <c r="C17" s="139"/>
    </row>
    <row r="18" spans="1:3" ht="12.75">
      <c r="A18" s="105" t="s">
        <v>11</v>
      </c>
      <c r="B18" s="8">
        <f>SUM(B6:B16)</f>
        <v>334470</v>
      </c>
      <c r="C18" s="8">
        <f>SUM(C6:C16)</f>
        <v>335443</v>
      </c>
    </row>
    <row r="19" spans="1:3" ht="12.75">
      <c r="A19" s="4"/>
      <c r="B19" s="9"/>
      <c r="C19" s="9"/>
    </row>
    <row r="20" spans="1:3" ht="12.75">
      <c r="A20" s="4" t="s">
        <v>12</v>
      </c>
      <c r="B20" s="140">
        <v>6260</v>
      </c>
      <c r="C20" s="140">
        <v>5405</v>
      </c>
    </row>
    <row r="21" spans="1:3" ht="12.75">
      <c r="A21" s="4" t="s">
        <v>13</v>
      </c>
      <c r="B21" s="140">
        <v>92483</v>
      </c>
      <c r="C21" s="140">
        <v>114608</v>
      </c>
    </row>
    <row r="22" spans="1:3" ht="12.75">
      <c r="A22" s="4" t="s">
        <v>14</v>
      </c>
      <c r="B22" s="140">
        <v>-211987</v>
      </c>
      <c r="C22" s="140">
        <v>-248714</v>
      </c>
    </row>
    <row r="23" spans="1:3" ht="12.75">
      <c r="A23" s="98" t="s">
        <v>100</v>
      </c>
      <c r="B23" s="6">
        <v>0</v>
      </c>
      <c r="C23" s="6">
        <v>0</v>
      </c>
    </row>
    <row r="24" spans="1:3" ht="12.75">
      <c r="A24" s="4"/>
      <c r="B24" s="140"/>
      <c r="C24" s="140"/>
    </row>
    <row r="25" spans="1:3" ht="12.75">
      <c r="A25" s="101" t="s">
        <v>109</v>
      </c>
      <c r="B25" s="140">
        <v>0</v>
      </c>
      <c r="C25" s="140">
        <v>6667</v>
      </c>
    </row>
    <row r="26" spans="1:3" ht="12.75">
      <c r="A26" s="4"/>
      <c r="B26" s="139"/>
      <c r="C26" s="139"/>
    </row>
    <row r="27" spans="1:3" ht="12.75">
      <c r="A27" s="105" t="s">
        <v>15</v>
      </c>
      <c r="B27" s="8">
        <f>SUM(B18:B25)</f>
        <v>221226</v>
      </c>
      <c r="C27" s="8">
        <f>SUM(C18:C25)</f>
        <v>213409</v>
      </c>
    </row>
    <row r="28" spans="1:3" ht="12.75">
      <c r="A28" s="7"/>
      <c r="B28" s="9"/>
      <c r="C28" s="9"/>
    </row>
    <row r="29" spans="1:3" ht="12.75">
      <c r="A29" s="4" t="s">
        <v>16</v>
      </c>
      <c r="B29" s="140">
        <v>-94471</v>
      </c>
      <c r="C29" s="140">
        <v>-79051</v>
      </c>
    </row>
    <row r="30" spans="1:3" ht="12.75">
      <c r="A30" s="98" t="s">
        <v>100</v>
      </c>
      <c r="B30" s="99">
        <v>7567</v>
      </c>
      <c r="C30" s="99">
        <v>18217</v>
      </c>
    </row>
    <row r="31" spans="1:3" ht="12.75">
      <c r="A31" s="5"/>
      <c r="B31" s="138"/>
      <c r="C31" s="138"/>
    </row>
    <row r="32" spans="1:3" ht="12.75">
      <c r="A32" s="105" t="s">
        <v>17</v>
      </c>
      <c r="B32" s="8">
        <f>SUM(B27:B29)</f>
        <v>126755</v>
      </c>
      <c r="C32" s="8">
        <f>SUM(C27:C29)</f>
        <v>134358</v>
      </c>
    </row>
    <row r="33" spans="1:3" ht="12.75">
      <c r="A33" s="4"/>
      <c r="B33" s="138"/>
      <c r="C33" s="138"/>
    </row>
    <row r="34" spans="1:3" ht="12.75">
      <c r="A34" s="4" t="s">
        <v>18</v>
      </c>
      <c r="B34" s="140">
        <v>104590</v>
      </c>
      <c r="C34" s="140">
        <v>118658</v>
      </c>
    </row>
    <row r="35" spans="1:3" ht="12.75">
      <c r="A35" s="4" t="s">
        <v>19</v>
      </c>
      <c r="B35" s="140">
        <v>22165</v>
      </c>
      <c r="C35" s="140">
        <v>15700</v>
      </c>
    </row>
    <row r="36" spans="1:3" ht="12.75">
      <c r="A36" s="10" t="s">
        <v>20</v>
      </c>
      <c r="B36" s="141"/>
      <c r="C36" s="141"/>
    </row>
    <row r="37" spans="1:3" ht="12.75">
      <c r="A37" s="101" t="s">
        <v>101</v>
      </c>
      <c r="B37" s="142">
        <v>0.094</v>
      </c>
      <c r="C37" s="142">
        <v>0.108</v>
      </c>
    </row>
    <row r="38" spans="1:3" ht="12.75">
      <c r="A38" s="102" t="s">
        <v>102</v>
      </c>
      <c r="B38" s="143">
        <v>0.09</v>
      </c>
      <c r="C38" s="143">
        <v>0.102</v>
      </c>
    </row>
    <row r="39" ht="12.75">
      <c r="A39" s="100"/>
    </row>
    <row r="40" ht="12.75">
      <c r="A40" s="10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" t="s">
        <v>21</v>
      </c>
      <c r="B5" s="106">
        <v>40908</v>
      </c>
      <c r="C5" s="106">
        <v>41274</v>
      </c>
    </row>
    <row r="6" spans="1:3" ht="12.75">
      <c r="A6" s="11" t="s">
        <v>22</v>
      </c>
      <c r="B6" s="107"/>
      <c r="C6" s="175"/>
    </row>
    <row r="7" spans="1:3" ht="12.75">
      <c r="A7" s="12" t="s">
        <v>23</v>
      </c>
      <c r="B7" s="13"/>
      <c r="C7" s="13"/>
    </row>
    <row r="8" spans="1:3" ht="13.5">
      <c r="A8" s="14" t="s">
        <v>24</v>
      </c>
      <c r="B8" s="144">
        <v>1884476</v>
      </c>
      <c r="C8" s="144">
        <v>1947597</v>
      </c>
    </row>
    <row r="9" spans="1:3" ht="13.5">
      <c r="A9" s="14" t="s">
        <v>25</v>
      </c>
      <c r="B9" s="144">
        <v>1802521</v>
      </c>
      <c r="C9" s="144">
        <v>1855966</v>
      </c>
    </row>
    <row r="10" spans="1:3" ht="13.5">
      <c r="A10" s="14" t="s">
        <v>26</v>
      </c>
      <c r="B10" s="144">
        <v>377760</v>
      </c>
      <c r="C10" s="144">
        <v>378391</v>
      </c>
    </row>
    <row r="11" spans="1:3" ht="13.5">
      <c r="A11" s="14" t="s">
        <v>27</v>
      </c>
      <c r="B11" s="144">
        <v>135865</v>
      </c>
      <c r="C11" s="144">
        <v>139730</v>
      </c>
    </row>
    <row r="12" spans="1:3" ht="13.5">
      <c r="A12" s="14" t="s">
        <v>28</v>
      </c>
      <c r="B12" s="144">
        <v>11039</v>
      </c>
      <c r="C12" s="144">
        <v>17557</v>
      </c>
    </row>
    <row r="13" spans="1:3" ht="13.5">
      <c r="A13" s="14" t="s">
        <v>29</v>
      </c>
      <c r="B13" s="144">
        <v>105503</v>
      </c>
      <c r="C13" s="144">
        <v>111451</v>
      </c>
    </row>
    <row r="14" spans="1:3" ht="13.5">
      <c r="A14" s="14" t="s">
        <v>30</v>
      </c>
      <c r="B14" s="144">
        <v>80548</v>
      </c>
      <c r="C14" s="144">
        <v>88568</v>
      </c>
    </row>
    <row r="15" spans="1:8" ht="12.75">
      <c r="A15" s="110"/>
      <c r="B15" s="108">
        <f>SUM(B8:B14)</f>
        <v>4397712</v>
      </c>
      <c r="C15" s="108">
        <f>SUM(C8:C14)</f>
        <v>4539260</v>
      </c>
      <c r="H15" t="s">
        <v>92</v>
      </c>
    </row>
    <row r="16" spans="1:3" ht="12.75">
      <c r="A16" s="12" t="s">
        <v>31</v>
      </c>
      <c r="B16" s="145"/>
      <c r="C16" s="145"/>
    </row>
    <row r="17" spans="1:3" ht="13.5">
      <c r="A17" s="14" t="s">
        <v>32</v>
      </c>
      <c r="B17" s="146">
        <v>72761</v>
      </c>
      <c r="C17" s="146">
        <v>71822</v>
      </c>
    </row>
    <row r="18" spans="1:3" ht="13.5">
      <c r="A18" s="14" t="s">
        <v>33</v>
      </c>
      <c r="B18" s="146">
        <v>1250360</v>
      </c>
      <c r="C18" s="146">
        <v>1307961</v>
      </c>
    </row>
    <row r="19" spans="1:3" ht="13.5">
      <c r="A19" s="14" t="s">
        <v>34</v>
      </c>
      <c r="B19" s="146">
        <v>22390</v>
      </c>
      <c r="C19" s="146">
        <v>20635</v>
      </c>
    </row>
    <row r="20" spans="1:3" ht="13.5">
      <c r="A20" s="14" t="s">
        <v>28</v>
      </c>
      <c r="B20" s="146">
        <v>42945</v>
      </c>
      <c r="C20" s="146">
        <v>47286</v>
      </c>
    </row>
    <row r="21" spans="1:3" ht="13.5">
      <c r="A21" s="14" t="s">
        <v>30</v>
      </c>
      <c r="B21" s="146">
        <v>40642</v>
      </c>
      <c r="C21" s="146">
        <v>34199</v>
      </c>
    </row>
    <row r="22" spans="1:3" ht="13.5">
      <c r="A22" s="155" t="s">
        <v>105</v>
      </c>
      <c r="B22" s="146">
        <v>6164</v>
      </c>
      <c r="C22" s="146">
        <v>30882</v>
      </c>
    </row>
    <row r="23" spans="1:3" ht="13.5">
      <c r="A23" s="14" t="s">
        <v>35</v>
      </c>
      <c r="B23" s="146">
        <v>211833</v>
      </c>
      <c r="C23" s="146">
        <v>209108</v>
      </c>
    </row>
    <row r="24" spans="1:3" ht="13.5">
      <c r="A24" s="14" t="s">
        <v>36</v>
      </c>
      <c r="B24" s="146">
        <v>415189</v>
      </c>
      <c r="C24" s="146">
        <v>424162</v>
      </c>
    </row>
    <row r="25" spans="1:3" ht="12.75">
      <c r="A25" s="110"/>
      <c r="B25" s="108">
        <f>SUM(B17:B24)</f>
        <v>2062284</v>
      </c>
      <c r="C25" s="108">
        <f>SUM(C17:C24)</f>
        <v>2146055</v>
      </c>
    </row>
    <row r="26" spans="1:3" s="172" customFormat="1" ht="12.75">
      <c r="A26" s="176" t="s">
        <v>106</v>
      </c>
      <c r="B26" s="177">
        <v>10606</v>
      </c>
      <c r="C26" s="177">
        <v>14154</v>
      </c>
    </row>
    <row r="27" spans="1:3" ht="13.5" thickBot="1">
      <c r="A27" s="109" t="s">
        <v>37</v>
      </c>
      <c r="B27" s="15">
        <f>B15+B25+B26</f>
        <v>6470602</v>
      </c>
      <c r="C27" s="15">
        <f>C15+C25+C26</f>
        <v>6699469</v>
      </c>
    </row>
    <row r="28" spans="2:3" ht="12.75">
      <c r="B28" s="147"/>
      <c r="C28" s="147"/>
    </row>
    <row r="29" spans="2:3" ht="12.75">
      <c r="B29" s="147"/>
      <c r="C29" s="147"/>
    </row>
    <row r="30" spans="1:3" ht="12.75">
      <c r="A30" s="16" t="s">
        <v>38</v>
      </c>
      <c r="B30" s="148"/>
      <c r="C30" s="148"/>
    </row>
    <row r="31" spans="1:3" ht="12.75">
      <c r="A31" s="17" t="s">
        <v>39</v>
      </c>
      <c r="B31" s="149"/>
      <c r="C31" s="149"/>
    </row>
    <row r="32" spans="1:3" ht="13.5">
      <c r="A32" s="18" t="s">
        <v>40</v>
      </c>
      <c r="B32" s="146">
        <v>1115014</v>
      </c>
      <c r="C32" s="146">
        <v>1115014</v>
      </c>
    </row>
    <row r="33" spans="1:3" ht="13.5">
      <c r="A33" s="19" t="s">
        <v>41</v>
      </c>
      <c r="B33" s="144">
        <v>-9674</v>
      </c>
      <c r="C33" s="144">
        <v>-13813</v>
      </c>
    </row>
    <row r="34" spans="1:3" ht="13.5">
      <c r="A34" s="18" t="s">
        <v>42</v>
      </c>
      <c r="B34" s="144">
        <v>537538</v>
      </c>
      <c r="C34" s="144">
        <v>540138</v>
      </c>
    </row>
    <row r="35" spans="1:3" ht="13.5">
      <c r="A35" s="19" t="s">
        <v>43</v>
      </c>
      <c r="B35" s="150">
        <v>-4008</v>
      </c>
      <c r="C35" s="150">
        <v>-4181</v>
      </c>
    </row>
    <row r="36" spans="1:3" ht="13.5">
      <c r="A36" s="18" t="s">
        <v>44</v>
      </c>
      <c r="B36" s="150">
        <v>-8606</v>
      </c>
      <c r="C36" s="150">
        <v>-5993</v>
      </c>
    </row>
    <row r="37" spans="1:3" ht="13.5">
      <c r="A37" s="39" t="s">
        <v>46</v>
      </c>
      <c r="B37" s="146">
        <v>2061</v>
      </c>
      <c r="C37" s="146">
        <v>2061</v>
      </c>
    </row>
    <row r="38" spans="1:3" ht="13.5">
      <c r="A38" s="18" t="s">
        <v>45</v>
      </c>
      <c r="B38" s="151">
        <v>104590</v>
      </c>
      <c r="C38" s="151">
        <v>118658</v>
      </c>
    </row>
    <row r="39" spans="1:3" ht="12.75">
      <c r="A39" s="111" t="s">
        <v>38</v>
      </c>
      <c r="B39" s="108">
        <f>SUM(B32:B38)</f>
        <v>1736915</v>
      </c>
      <c r="C39" s="108">
        <f>SUM(C32:C38)</f>
        <v>1751884</v>
      </c>
    </row>
    <row r="40" spans="1:3" ht="13.5">
      <c r="A40" s="20" t="s">
        <v>19</v>
      </c>
      <c r="B40" s="152">
        <v>142431</v>
      </c>
      <c r="C40" s="152">
        <v>142978</v>
      </c>
    </row>
    <row r="41" spans="1:3" ht="12.75">
      <c r="A41" s="111" t="s">
        <v>47</v>
      </c>
      <c r="B41" s="108">
        <f>SUM(B39:B40)</f>
        <v>1879346</v>
      </c>
      <c r="C41" s="108">
        <f>SUM(C39:C40)</f>
        <v>1894862</v>
      </c>
    </row>
    <row r="42" spans="1:3" ht="12.75">
      <c r="A42" s="17"/>
      <c r="B42" s="22"/>
      <c r="C42" s="22"/>
    </row>
    <row r="43" spans="1:3" ht="12.75">
      <c r="A43" s="16" t="s">
        <v>49</v>
      </c>
      <c r="B43" s="148"/>
      <c r="C43" s="148"/>
    </row>
    <row r="44" ht="12.75">
      <c r="A44" s="17"/>
    </row>
    <row r="45" ht="12.75">
      <c r="A45" s="17" t="s">
        <v>48</v>
      </c>
    </row>
    <row r="46" spans="1:3" ht="13.5">
      <c r="A46" s="18" t="s">
        <v>54</v>
      </c>
      <c r="B46" s="153">
        <v>2405262</v>
      </c>
      <c r="C46" s="153">
        <v>2440994</v>
      </c>
    </row>
    <row r="47" spans="1:3" ht="13.5">
      <c r="A47" s="18" t="s">
        <v>50</v>
      </c>
      <c r="B47" s="153">
        <v>91595</v>
      </c>
      <c r="C47" s="153">
        <v>91366</v>
      </c>
    </row>
    <row r="48" spans="1:3" ht="13.5">
      <c r="A48" s="18" t="s">
        <v>51</v>
      </c>
      <c r="B48" s="153">
        <v>227055</v>
      </c>
      <c r="C48" s="153">
        <v>251897</v>
      </c>
    </row>
    <row r="49" spans="1:3" ht="13.5">
      <c r="A49" s="18" t="s">
        <v>52</v>
      </c>
      <c r="B49" s="153">
        <v>76057</v>
      </c>
      <c r="C49" s="153">
        <v>78114</v>
      </c>
    </row>
    <row r="50" spans="1:3" ht="13.5">
      <c r="A50" s="18" t="s">
        <v>53</v>
      </c>
      <c r="B50" s="153">
        <v>5277</v>
      </c>
      <c r="C50" s="153">
        <v>13356</v>
      </c>
    </row>
    <row r="51" spans="1:3" ht="13.5">
      <c r="A51" s="18" t="s">
        <v>30</v>
      </c>
      <c r="B51" s="154">
        <v>17657</v>
      </c>
      <c r="C51" s="154">
        <v>32963</v>
      </c>
    </row>
    <row r="52" spans="1:3" ht="12.75">
      <c r="A52" s="112"/>
      <c r="B52" s="108">
        <f>SUM(B46:B51)</f>
        <v>2822903</v>
      </c>
      <c r="C52" s="108">
        <f>SUM(C46:C51)</f>
        <v>2908690</v>
      </c>
    </row>
    <row r="53" spans="1:3" ht="12.75">
      <c r="A53" s="17" t="s">
        <v>55</v>
      </c>
      <c r="B53" s="149"/>
      <c r="C53" s="149"/>
    </row>
    <row r="54" spans="1:3" ht="13.5">
      <c r="A54" s="18" t="s">
        <v>56</v>
      </c>
      <c r="B54" s="153">
        <v>118467</v>
      </c>
      <c r="C54" s="153">
        <v>317560</v>
      </c>
    </row>
    <row r="55" spans="1:3" ht="13.5">
      <c r="A55" s="18" t="s">
        <v>57</v>
      </c>
      <c r="B55" s="153">
        <v>3683</v>
      </c>
      <c r="C55" s="153">
        <v>3767</v>
      </c>
    </row>
    <row r="56" spans="1:3" ht="13.5">
      <c r="A56" s="18" t="s">
        <v>58</v>
      </c>
      <c r="B56" s="153">
        <v>1229242</v>
      </c>
      <c r="C56" s="153">
        <v>1165838</v>
      </c>
    </row>
    <row r="57" spans="1:3" ht="13.5">
      <c r="A57" s="20" t="s">
        <v>107</v>
      </c>
      <c r="B57" s="153">
        <v>36998</v>
      </c>
      <c r="C57" s="153">
        <v>20463</v>
      </c>
    </row>
    <row r="58" spans="1:3" ht="13.5">
      <c r="A58" s="18" t="s">
        <v>59</v>
      </c>
      <c r="B58" s="153">
        <v>332253</v>
      </c>
      <c r="C58" s="153">
        <v>350060</v>
      </c>
    </row>
    <row r="59" spans="1:3" ht="13.5">
      <c r="A59" s="18" t="s">
        <v>30</v>
      </c>
      <c r="B59" s="154">
        <v>47710</v>
      </c>
      <c r="C59" s="154">
        <v>38229</v>
      </c>
    </row>
    <row r="60" spans="1:3" ht="12.75">
      <c r="A60" s="112"/>
      <c r="B60" s="108">
        <f>SUM(B54:B59)</f>
        <v>1768353</v>
      </c>
      <c r="C60" s="108">
        <f>SUM(C54:C59)</f>
        <v>1895917</v>
      </c>
    </row>
    <row r="61" spans="1:3" ht="12.75">
      <c r="A61" s="21" t="s">
        <v>60</v>
      </c>
      <c r="B61" s="22">
        <f>B52+B60</f>
        <v>4591256</v>
      </c>
      <c r="C61" s="22">
        <f>C52+C60</f>
        <v>4804607</v>
      </c>
    </row>
    <row r="62" spans="1:3" ht="12.75">
      <c r="A62" s="23" t="s">
        <v>61</v>
      </c>
      <c r="B62" s="24">
        <f>B41+B61</f>
        <v>6470602</v>
      </c>
      <c r="C62" s="24">
        <f>C41+C61</f>
        <v>6699469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28" customWidth="1"/>
    <col min="2" max="7" width="10.7109375" style="0" customWidth="1"/>
  </cols>
  <sheetData>
    <row r="2" spans="1:7" ht="12.75">
      <c r="A2" s="56" t="s">
        <v>93</v>
      </c>
      <c r="B2" s="113">
        <v>2011</v>
      </c>
      <c r="C2" s="57" t="s">
        <v>1</v>
      </c>
      <c r="D2" s="113">
        <v>2012</v>
      </c>
      <c r="E2" s="58" t="s">
        <v>1</v>
      </c>
      <c r="F2" s="114" t="s">
        <v>103</v>
      </c>
      <c r="G2" s="115" t="s">
        <v>104</v>
      </c>
    </row>
    <row r="3" spans="1:7" s="29" customFormat="1" ht="12.75">
      <c r="A3" s="30" t="s">
        <v>62</v>
      </c>
      <c r="B3" s="80">
        <v>1490.21149603</v>
      </c>
      <c r="C3" s="47">
        <f>B3/$B$3</f>
        <v>1</v>
      </c>
      <c r="D3" s="80">
        <v>1769.2929031900003</v>
      </c>
      <c r="E3" s="47">
        <f>D3/$D$3</f>
        <v>1</v>
      </c>
      <c r="F3" s="81">
        <f>D3-B3</f>
        <v>279.08140716000025</v>
      </c>
      <c r="G3" s="82">
        <f>D3/B3-1</f>
        <v>0.1872763751343265</v>
      </c>
    </row>
    <row r="4" spans="1:7" ht="12.75">
      <c r="A4" s="26" t="s">
        <v>63</v>
      </c>
      <c r="B4" s="156">
        <v>-1224.7314363471974</v>
      </c>
      <c r="C4" s="47">
        <f>B4/$B$3</f>
        <v>-0.8218507504538415</v>
      </c>
      <c r="D4" s="156">
        <v>-1459.7443827409973</v>
      </c>
      <c r="E4" s="47">
        <f>D4/$D$3</f>
        <v>-0.825043937105669</v>
      </c>
      <c r="F4" s="83">
        <f>D4-B4</f>
        <v>-235.0129463937999</v>
      </c>
      <c r="G4" s="84">
        <f>D4/B4-1</f>
        <v>0.19188937216695767</v>
      </c>
    </row>
    <row r="5" spans="1:7" ht="12.75">
      <c r="A5" s="26" t="s">
        <v>7</v>
      </c>
      <c r="B5" s="156">
        <v>-70.10498865280236</v>
      </c>
      <c r="C5" s="47">
        <f>B5/$B$3</f>
        <v>-0.047043650407721085</v>
      </c>
      <c r="D5" s="156">
        <v>-77.82547960900285</v>
      </c>
      <c r="E5" s="47">
        <f>D5/$D$3</f>
        <v>-0.04398676978169361</v>
      </c>
      <c r="F5" s="83">
        <f>D5-B5</f>
        <v>-7.720490956200493</v>
      </c>
      <c r="G5" s="84">
        <f>D5/B5-1</f>
        <v>0.11012755446600986</v>
      </c>
    </row>
    <row r="6" spans="1:7" ht="12.75">
      <c r="A6" s="26" t="s">
        <v>10</v>
      </c>
      <c r="B6" s="157">
        <v>13.304729390000002</v>
      </c>
      <c r="C6" s="47">
        <f>B6/$B$3</f>
        <v>0.008928081299496403</v>
      </c>
      <c r="D6" s="157">
        <v>8.98129029</v>
      </c>
      <c r="E6" s="47">
        <f>D6/$D$3</f>
        <v>0.005076203196094277</v>
      </c>
      <c r="F6" s="46">
        <f>D6-B6</f>
        <v>-4.323439100000002</v>
      </c>
      <c r="G6" s="84">
        <f>D6/B6-1</f>
        <v>-0.324955057203159</v>
      </c>
    </row>
    <row r="7" spans="1:13" s="29" customFormat="1" ht="12.75">
      <c r="A7" s="33" t="s">
        <v>64</v>
      </c>
      <c r="B7" s="92">
        <f>SUM(B3:B6)</f>
        <v>208.6798004200003</v>
      </c>
      <c r="C7" s="48">
        <f>B7/$B$3</f>
        <v>0.14003368043793382</v>
      </c>
      <c r="D7" s="92">
        <f>SUM(D3:D6)</f>
        <v>240.70433113000018</v>
      </c>
      <c r="E7" s="48">
        <f>D7/$D$3</f>
        <v>0.13604549630873158</v>
      </c>
      <c r="F7" s="90">
        <f>D7-B7</f>
        <v>32.02453070999988</v>
      </c>
      <c r="G7" s="91">
        <f>D7/B7-1</f>
        <v>0.15346253276812405</v>
      </c>
      <c r="M7" s="32"/>
    </row>
    <row r="10" spans="1:5" ht="12.75">
      <c r="A10" s="56" t="s">
        <v>96</v>
      </c>
      <c r="B10" s="113">
        <f>B2</f>
        <v>2011</v>
      </c>
      <c r="C10" s="113">
        <f>D2</f>
        <v>2012</v>
      </c>
      <c r="D10" s="114" t="s">
        <v>103</v>
      </c>
      <c r="E10" s="136" t="s">
        <v>104</v>
      </c>
    </row>
    <row r="11" spans="1:5" ht="12.75">
      <c r="A11" s="30" t="s">
        <v>67</v>
      </c>
      <c r="B11" s="85">
        <v>1114.501</v>
      </c>
      <c r="C11" s="85">
        <v>1116.285</v>
      </c>
      <c r="D11" s="81">
        <f>C11-B11</f>
        <v>1.7840000000001055</v>
      </c>
      <c r="E11" s="86">
        <f>C11/B11-1</f>
        <v>0.0016007163744133912</v>
      </c>
    </row>
    <row r="12" spans="1:5" ht="12.75">
      <c r="A12" s="26" t="s">
        <v>68</v>
      </c>
      <c r="B12" s="158">
        <v>2389.1914540863154</v>
      </c>
      <c r="C12" s="158">
        <v>2360.055697617887</v>
      </c>
      <c r="D12" s="46">
        <f>C12-B12</f>
        <v>-29.135756468428553</v>
      </c>
      <c r="E12" s="84">
        <f>C12/B12-1</f>
        <v>-0.012194818635650417</v>
      </c>
    </row>
    <row r="13" spans="1:5" ht="12.75">
      <c r="A13" s="26" t="s">
        <v>98</v>
      </c>
      <c r="B13" s="158">
        <v>3320.961532</v>
      </c>
      <c r="C13" s="158">
        <v>3478.928788</v>
      </c>
      <c r="D13" s="46">
        <f>C13-B13</f>
        <v>157.96725600000036</v>
      </c>
      <c r="E13" s="35">
        <f>C13/B13-1</f>
        <v>0.047566722612672585</v>
      </c>
    </row>
    <row r="14" spans="1:5" ht="12.75">
      <c r="A14" s="42" t="s">
        <v>94</v>
      </c>
      <c r="B14" s="173">
        <v>1252.641</v>
      </c>
      <c r="C14" s="173">
        <v>1395.985</v>
      </c>
      <c r="D14" s="49">
        <f>C14-B14</f>
        <v>143.34399999999982</v>
      </c>
      <c r="E14" s="43">
        <f>C14/B14-1</f>
        <v>0.11443342505953402</v>
      </c>
    </row>
    <row r="15" spans="1:5" ht="12.75">
      <c r="A15" s="27" t="s">
        <v>97</v>
      </c>
      <c r="B15" s="159">
        <v>499.34946639556165</v>
      </c>
      <c r="C15" s="159">
        <v>525.9542236241413</v>
      </c>
      <c r="D15" s="87">
        <f>C15-B15</f>
        <v>26.604757228579615</v>
      </c>
      <c r="E15" s="171">
        <f>C15/B15-1</f>
        <v>0.05327883380074461</v>
      </c>
    </row>
    <row r="16" spans="2:5" ht="12.75">
      <c r="B16" s="117"/>
      <c r="C16" s="117"/>
      <c r="D16" s="118"/>
      <c r="E16" s="119"/>
    </row>
    <row r="18" spans="1:5" ht="12.75">
      <c r="A18" s="59" t="s">
        <v>95</v>
      </c>
      <c r="B18" s="113">
        <f>B10</f>
        <v>2011</v>
      </c>
      <c r="C18" s="113">
        <f>C10</f>
        <v>2012</v>
      </c>
      <c r="D18" s="114" t="s">
        <v>103</v>
      </c>
      <c r="E18" s="136" t="s">
        <v>104</v>
      </c>
    </row>
    <row r="19" spans="1:5" ht="12.75">
      <c r="A19" s="30" t="s">
        <v>64</v>
      </c>
      <c r="B19" s="88">
        <f>B7</f>
        <v>208.6798004200003</v>
      </c>
      <c r="C19" s="88">
        <f>D7</f>
        <v>240.70433113000018</v>
      </c>
      <c r="D19" s="81">
        <f>C19-B19</f>
        <v>32.02453070999988</v>
      </c>
      <c r="E19" s="86">
        <f>C19/B19-1</f>
        <v>0.15346253276812405</v>
      </c>
    </row>
    <row r="20" spans="1:5" ht="12.75">
      <c r="A20" s="26" t="s">
        <v>69</v>
      </c>
      <c r="B20" s="160">
        <v>644.795000000001</v>
      </c>
      <c r="C20" s="160">
        <v>662.032</v>
      </c>
      <c r="D20" s="46">
        <f>C20-B20</f>
        <v>17.236999999999057</v>
      </c>
      <c r="E20" s="35">
        <f>C20/B20-1</f>
        <v>0.026732527392425487</v>
      </c>
    </row>
    <row r="21" spans="1:5" ht="12.75">
      <c r="A21" s="27" t="s">
        <v>70</v>
      </c>
      <c r="B21" s="161">
        <f>B19/B20</f>
        <v>0.3236374358051784</v>
      </c>
      <c r="C21" s="161">
        <f>C19/C20</f>
        <v>0.36358413359173</v>
      </c>
      <c r="D21" s="178" t="s">
        <v>110</v>
      </c>
      <c r="E21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28" customWidth="1"/>
    <col min="2" max="7" width="10.7109375" style="0" customWidth="1"/>
  </cols>
  <sheetData>
    <row r="2" spans="1:7" ht="12.75">
      <c r="A2" s="60" t="s">
        <v>93</v>
      </c>
      <c r="B2" s="121">
        <v>2011</v>
      </c>
      <c r="C2" s="65" t="s">
        <v>1</v>
      </c>
      <c r="D2" s="121">
        <v>2012</v>
      </c>
      <c r="E2" s="66" t="s">
        <v>1</v>
      </c>
      <c r="F2" s="122" t="s">
        <v>103</v>
      </c>
      <c r="G2" s="123" t="s">
        <v>104</v>
      </c>
    </row>
    <row r="3" spans="1:7" s="29" customFormat="1" ht="12.75">
      <c r="A3" s="30" t="s">
        <v>62</v>
      </c>
      <c r="B3" s="80">
        <v>1585.2242409999997</v>
      </c>
      <c r="C3" s="47">
        <f>B3/$B$3</f>
        <v>1</v>
      </c>
      <c r="D3" s="80">
        <v>1678.4237360299999</v>
      </c>
      <c r="E3" s="47">
        <f>D3/$D$3</f>
        <v>1</v>
      </c>
      <c r="F3" s="81">
        <f>D3-B3</f>
        <v>93.19949503000021</v>
      </c>
      <c r="G3" s="82">
        <f>D3/B3-1</f>
        <v>0.058792625433993884</v>
      </c>
    </row>
    <row r="4" spans="1:7" ht="12.75">
      <c r="A4" s="26" t="s">
        <v>63</v>
      </c>
      <c r="B4" s="156">
        <v>-1496.9711346800004</v>
      </c>
      <c r="C4" s="47">
        <f>B4/$B$3</f>
        <v>-0.9443276830889699</v>
      </c>
      <c r="D4" s="156">
        <v>-1599.9046061699999</v>
      </c>
      <c r="E4" s="47">
        <f>D4/$D$3</f>
        <v>-0.9532185298774895</v>
      </c>
      <c r="F4" s="83">
        <f>D4-B4</f>
        <v>-102.93347148999942</v>
      </c>
      <c r="G4" s="84">
        <f>D4/B4-1</f>
        <v>0.06876115985496467</v>
      </c>
    </row>
    <row r="5" spans="1:7" ht="12.75">
      <c r="A5" s="26" t="s">
        <v>7</v>
      </c>
      <c r="B5" s="156">
        <v>-26.387523370000004</v>
      </c>
      <c r="C5" s="47">
        <f>B5/$B$3</f>
        <v>-0.01664592471368851</v>
      </c>
      <c r="D5" s="156">
        <v>-24.311345520000003</v>
      </c>
      <c r="E5" s="47">
        <f>D5/$D$3</f>
        <v>-0.01448462923761075</v>
      </c>
      <c r="F5" s="83">
        <f>D5-B5</f>
        <v>2.0761778500000005</v>
      </c>
      <c r="G5" s="84">
        <f>D5/B5-1</f>
        <v>-0.078680284651511</v>
      </c>
    </row>
    <row r="6" spans="1:7" ht="12.75">
      <c r="A6" s="26" t="s">
        <v>10</v>
      </c>
      <c r="B6" s="157">
        <v>11.365201220000001</v>
      </c>
      <c r="C6" s="47">
        <f>B6/$B$3</f>
        <v>0.007169459642397687</v>
      </c>
      <c r="D6" s="157">
        <v>8.04293762</v>
      </c>
      <c r="E6" s="47">
        <f>D6/$D$3</f>
        <v>0.00479195893584303</v>
      </c>
      <c r="F6" s="46">
        <f>D6-B6</f>
        <v>-3.322263600000001</v>
      </c>
      <c r="G6" s="84">
        <f>D6/B6-1</f>
        <v>-0.29231894233017375</v>
      </c>
    </row>
    <row r="7" spans="1:7" s="29" customFormat="1" ht="12.75">
      <c r="A7" s="33" t="s">
        <v>64</v>
      </c>
      <c r="B7" s="89">
        <f>SUM(B3:B6)</f>
        <v>73.23078416999923</v>
      </c>
      <c r="C7" s="48">
        <f>B7/$B$3</f>
        <v>0.04619585183973934</v>
      </c>
      <c r="D7" s="89">
        <f>SUM(D3:D6)</f>
        <v>62.25072196000002</v>
      </c>
      <c r="E7" s="48">
        <f>D7/$D$3</f>
        <v>0.03708879982074286</v>
      </c>
      <c r="F7" s="90">
        <f>D7-B7</f>
        <v>-10.980062209999204</v>
      </c>
      <c r="G7" s="91">
        <f>D7/B7-1</f>
        <v>-0.1499377937085843</v>
      </c>
    </row>
    <row r="10" spans="1:5" ht="12.75">
      <c r="A10" s="60" t="s">
        <v>96</v>
      </c>
      <c r="B10" s="61">
        <f>B2</f>
        <v>2011</v>
      </c>
      <c r="C10" s="61">
        <f>D2</f>
        <v>2012</v>
      </c>
      <c r="D10" s="62" t="s">
        <v>65</v>
      </c>
      <c r="E10" s="63" t="s">
        <v>66</v>
      </c>
    </row>
    <row r="11" spans="1:5" ht="12.75">
      <c r="A11" s="30" t="s">
        <v>67</v>
      </c>
      <c r="B11" s="88">
        <v>482.097</v>
      </c>
      <c r="C11" s="88">
        <v>541.062</v>
      </c>
      <c r="D11" s="81">
        <f>C11-B11</f>
        <v>58.96500000000003</v>
      </c>
      <c r="E11" s="86">
        <f>C11/B11-1</f>
        <v>0.12230941076173485</v>
      </c>
    </row>
    <row r="12" spans="1:5" ht="12.75">
      <c r="A12" s="26" t="s">
        <v>71</v>
      </c>
      <c r="B12" s="162">
        <v>9996.06939</v>
      </c>
      <c r="C12" s="162">
        <v>9534.962477</v>
      </c>
      <c r="D12" s="46">
        <f>C12-B12</f>
        <v>-461.10691300000144</v>
      </c>
      <c r="E12" s="35">
        <f>C12/B12-1</f>
        <v>-0.04612882274119556</v>
      </c>
    </row>
    <row r="13" spans="1:5" ht="12.75">
      <c r="A13" s="27" t="s">
        <v>72</v>
      </c>
      <c r="B13" s="163">
        <v>2303.8772708021147</v>
      </c>
      <c r="C13" s="163">
        <v>2233.41007346</v>
      </c>
      <c r="D13" s="164">
        <f>C13-B13</f>
        <v>-70.46719734211456</v>
      </c>
      <c r="E13" s="36">
        <f>C13/B13-1</f>
        <v>-0.030586350338696944</v>
      </c>
    </row>
    <row r="15" s="29" customFormat="1" ht="12.75"/>
    <row r="16" spans="1:5" ht="12.75">
      <c r="A16" s="64" t="s">
        <v>95</v>
      </c>
      <c r="B16" s="61">
        <f>B10</f>
        <v>2011</v>
      </c>
      <c r="C16" s="61">
        <f>C10</f>
        <v>2012</v>
      </c>
      <c r="D16" s="62" t="s">
        <v>65</v>
      </c>
      <c r="E16" s="63" t="s">
        <v>66</v>
      </c>
    </row>
    <row r="17" spans="1:5" ht="12.75">
      <c r="A17" s="30" t="s">
        <v>64</v>
      </c>
      <c r="B17" s="50">
        <f>B7</f>
        <v>73.23078416999923</v>
      </c>
      <c r="C17" s="51">
        <f>D7</f>
        <v>62.25072196000002</v>
      </c>
      <c r="D17" s="81">
        <f>C17-B17</f>
        <v>-10.980062209999204</v>
      </c>
      <c r="E17" s="86">
        <f>C17/B17-1</f>
        <v>-0.1499377937085843</v>
      </c>
    </row>
    <row r="18" spans="1:5" ht="12.75">
      <c r="A18" s="26" t="s">
        <v>73</v>
      </c>
      <c r="B18" s="44">
        <f>GAS!B20</f>
        <v>644.795000000001</v>
      </c>
      <c r="C18" s="44">
        <f>GAS!C20</f>
        <v>662.032</v>
      </c>
      <c r="D18" s="46">
        <f>C18-B18</f>
        <v>17.236999999999057</v>
      </c>
      <c r="E18" s="35">
        <f>C18/B18-1</f>
        <v>0.026732527392425487</v>
      </c>
    </row>
    <row r="19" spans="1:5" ht="12.75">
      <c r="A19" s="27" t="s">
        <v>70</v>
      </c>
      <c r="B19" s="52">
        <f>B17/B18</f>
        <v>0.1135721960778218</v>
      </c>
      <c r="C19" s="53">
        <f>C17/C18</f>
        <v>0.09402977795635259</v>
      </c>
      <c r="D19" s="174" t="s">
        <v>108</v>
      </c>
      <c r="E19" s="25"/>
    </row>
  </sheetData>
  <sheetProtection/>
  <printOptions/>
  <pageMargins left="0.75" right="0.75" top="1" bottom="1" header="0.5" footer="0.5"/>
  <pageSetup orientation="portrait" paperSize="9"/>
  <ignoredErrors>
    <ignoredError sqref="B7: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28" customWidth="1"/>
    <col min="2" max="7" width="10.7109375" style="0" customWidth="1"/>
  </cols>
  <sheetData>
    <row r="2" spans="1:7" ht="12.75">
      <c r="A2" s="67" t="s">
        <v>93</v>
      </c>
      <c r="B2" s="124">
        <v>2011</v>
      </c>
      <c r="C2" s="69" t="s">
        <v>1</v>
      </c>
      <c r="D2" s="124">
        <v>2012</v>
      </c>
      <c r="E2" s="70" t="s">
        <v>1</v>
      </c>
      <c r="F2" s="125" t="s">
        <v>103</v>
      </c>
      <c r="G2" s="126" t="s">
        <v>104</v>
      </c>
    </row>
    <row r="3" spans="1:7" s="29" customFormat="1" ht="12.75">
      <c r="A3" s="30" t="s">
        <v>62</v>
      </c>
      <c r="B3" s="80">
        <v>596.7036093099999</v>
      </c>
      <c r="C3" s="47">
        <f>B3/$B$3</f>
        <v>1</v>
      </c>
      <c r="D3" s="80">
        <v>617.1141101000001</v>
      </c>
      <c r="E3" s="47">
        <f>D3/$D$3</f>
        <v>1</v>
      </c>
      <c r="F3" s="81">
        <f>D3-B3</f>
        <v>20.41050079000013</v>
      </c>
      <c r="G3" s="82">
        <f>D3/B3-1</f>
        <v>0.03420542539302196</v>
      </c>
    </row>
    <row r="4" spans="1:7" ht="12.75">
      <c r="A4" s="26" t="s">
        <v>63</v>
      </c>
      <c r="B4" s="156">
        <v>-347.3493518995738</v>
      </c>
      <c r="C4" s="47">
        <f>B4/$B$3</f>
        <v>-0.5821137101906125</v>
      </c>
      <c r="D4" s="156">
        <v>-355.0076723068661</v>
      </c>
      <c r="E4" s="47">
        <f>D4/$D$3</f>
        <v>-0.575270710062583</v>
      </c>
      <c r="F4" s="83">
        <f>D4-B4</f>
        <v>-7.658320407292308</v>
      </c>
      <c r="G4" s="84">
        <f>D4/B4-1</f>
        <v>0.022047890302402173</v>
      </c>
    </row>
    <row r="5" spans="1:7" ht="12.75">
      <c r="A5" s="26" t="s">
        <v>7</v>
      </c>
      <c r="B5" s="156">
        <v>-106.1094872104262</v>
      </c>
      <c r="C5" s="47">
        <f>B5/$B$3</f>
        <v>-0.17782611929082554</v>
      </c>
      <c r="D5" s="156">
        <v>-108.2617146431339</v>
      </c>
      <c r="E5" s="47">
        <f>D5/$D$3</f>
        <v>-0.17543224643751973</v>
      </c>
      <c r="F5" s="83">
        <f>D5-B5</f>
        <v>-2.1522274327077042</v>
      </c>
      <c r="G5" s="84">
        <f>D5/B5-1</f>
        <v>0.020283082024886268</v>
      </c>
    </row>
    <row r="6" spans="1:7" ht="12.75">
      <c r="A6" s="26" t="s">
        <v>10</v>
      </c>
      <c r="B6" s="157">
        <v>6.91660287</v>
      </c>
      <c r="C6" s="47">
        <f>B6/$B$3</f>
        <v>0.011591354169950531</v>
      </c>
      <c r="D6" s="157">
        <v>4.449943740000001</v>
      </c>
      <c r="E6" s="47">
        <f>D6/$D$3</f>
        <v>0.007210892875677257</v>
      </c>
      <c r="F6" s="46">
        <f>D6-B6</f>
        <v>-2.466659129999999</v>
      </c>
      <c r="G6" s="84">
        <f>D6/B6-1</f>
        <v>-0.35662870579122885</v>
      </c>
    </row>
    <row r="7" spans="1:7" s="29" customFormat="1" ht="12.75">
      <c r="A7" s="33" t="s">
        <v>64</v>
      </c>
      <c r="B7" s="92">
        <f>SUM(B3:B6)</f>
        <v>150.16137306999994</v>
      </c>
      <c r="C7" s="48">
        <f>B7/$B$3</f>
        <v>0.25165152468851243</v>
      </c>
      <c r="D7" s="92">
        <f>SUM(D3:D6)</f>
        <v>158.2946668900001</v>
      </c>
      <c r="E7" s="48">
        <f>D7/$D$3</f>
        <v>0.2565079363755745</v>
      </c>
      <c r="F7" s="90">
        <f>D7-B7</f>
        <v>8.133293820000148</v>
      </c>
      <c r="G7" s="91">
        <f>D7/B7-1</f>
        <v>0.05416368839547503</v>
      </c>
    </row>
    <row r="10" spans="1:5" ht="12.75">
      <c r="A10" s="67" t="s">
        <v>96</v>
      </c>
      <c r="B10" s="124">
        <f>B2</f>
        <v>2011</v>
      </c>
      <c r="C10" s="124">
        <f>D2</f>
        <v>2012</v>
      </c>
      <c r="D10" s="125" t="s">
        <v>103</v>
      </c>
      <c r="E10" s="127" t="s">
        <v>104</v>
      </c>
    </row>
    <row r="11" spans="1:5" ht="12.75">
      <c r="A11" s="26" t="s">
        <v>67</v>
      </c>
      <c r="B11" s="158">
        <v>1184.1580000000001</v>
      </c>
      <c r="C11" s="158">
        <v>1188.665</v>
      </c>
      <c r="D11" s="46">
        <f>C11-B11</f>
        <v>4.5069999999998345</v>
      </c>
      <c r="E11" s="45">
        <f>C11/B11-1</f>
        <v>0.003806079931900852</v>
      </c>
    </row>
    <row r="12" spans="1:5" ht="12.75">
      <c r="A12" s="26" t="s">
        <v>74</v>
      </c>
      <c r="B12" s="165"/>
      <c r="C12" s="165"/>
      <c r="D12" s="46"/>
      <c r="E12" s="45"/>
    </row>
    <row r="13" spans="1:5" ht="12.75">
      <c r="A13" s="38" t="s">
        <v>75</v>
      </c>
      <c r="B13" s="160">
        <v>253.72724520067678</v>
      </c>
      <c r="C13" s="160">
        <v>252.7137857389991</v>
      </c>
      <c r="D13" s="46">
        <f>C13-B13</f>
        <v>-1.0134594616776837</v>
      </c>
      <c r="E13" s="45">
        <f>C13/B13-1</f>
        <v>-0.0039942870970601785</v>
      </c>
    </row>
    <row r="14" spans="1:5" ht="12.75">
      <c r="A14" s="38" t="s">
        <v>76</v>
      </c>
      <c r="B14" s="160">
        <v>222.6398318751662</v>
      </c>
      <c r="C14" s="160">
        <v>220.75442548014874</v>
      </c>
      <c r="D14" s="46">
        <f>C14-B14</f>
        <v>-1.885406395017469</v>
      </c>
      <c r="E14" s="45">
        <f>C14/B14-1</f>
        <v>-0.008468414565074855</v>
      </c>
    </row>
    <row r="15" spans="1:5" ht="12.75">
      <c r="A15" s="37" t="s">
        <v>77</v>
      </c>
      <c r="B15" s="166">
        <v>221.41613328548667</v>
      </c>
      <c r="C15" s="166">
        <v>217.03571807291394</v>
      </c>
      <c r="D15" s="164">
        <f>C15-B15</f>
        <v>-4.3804152125727285</v>
      </c>
      <c r="E15" s="94">
        <f>C15/B15-1</f>
        <v>-0.019783631606124952</v>
      </c>
    </row>
    <row r="18" spans="1:10" ht="12.75">
      <c r="A18" s="68" t="s">
        <v>95</v>
      </c>
      <c r="B18" s="124">
        <f>B10</f>
        <v>2011</v>
      </c>
      <c r="C18" s="124">
        <f>C10</f>
        <v>2012</v>
      </c>
      <c r="D18" s="125" t="s">
        <v>103</v>
      </c>
      <c r="E18" s="127" t="s">
        <v>104</v>
      </c>
      <c r="J18" s="31"/>
    </row>
    <row r="19" spans="1:5" s="29" customFormat="1" ht="12.75">
      <c r="A19" s="30" t="s">
        <v>64</v>
      </c>
      <c r="B19" s="50">
        <f>B7</f>
        <v>150.16137306999994</v>
      </c>
      <c r="C19" s="54">
        <f>D7</f>
        <v>158.2946668900001</v>
      </c>
      <c r="D19" s="93">
        <f>C19-B19</f>
        <v>8.133293820000148</v>
      </c>
      <c r="E19" s="86">
        <f>C19/B19-1</f>
        <v>0.05416368839547503</v>
      </c>
    </row>
    <row r="20" spans="1:5" ht="12.75">
      <c r="A20" s="26" t="s">
        <v>73</v>
      </c>
      <c r="B20" s="71">
        <f>Electricity!B18</f>
        <v>644.795000000001</v>
      </c>
      <c r="C20" s="44">
        <f>Electricity!C18</f>
        <v>662.032</v>
      </c>
      <c r="D20" s="118">
        <f>C20-B20</f>
        <v>17.236999999999057</v>
      </c>
      <c r="E20" s="116">
        <f>C20/B20-1</f>
        <v>0.026732527392425487</v>
      </c>
    </row>
    <row r="21" spans="1:5" ht="12.75">
      <c r="A21" s="27" t="s">
        <v>70</v>
      </c>
      <c r="B21" s="120">
        <f>B19/B20</f>
        <v>0.23288234721112866</v>
      </c>
      <c r="C21" s="120">
        <f>C19/C20</f>
        <v>0.23910425310256916</v>
      </c>
      <c r="D21" s="174" t="s">
        <v>111</v>
      </c>
      <c r="E21" s="25"/>
    </row>
  </sheetData>
  <sheetProtection/>
  <printOptions/>
  <pageMargins left="0.75" right="0.75" top="1" bottom="1" header="0.5" footer="0.5"/>
  <pageSetup orientation="portrait" paperSize="9"/>
  <ignoredErrors>
    <ignoredError sqref="B7: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28" customWidth="1"/>
    <col min="2" max="7" width="12.7109375" style="0" customWidth="1"/>
  </cols>
  <sheetData>
    <row r="2" spans="1:7" ht="12.75">
      <c r="A2" s="72" t="s">
        <v>93</v>
      </c>
      <c r="B2" s="128">
        <v>2011</v>
      </c>
      <c r="C2" s="74" t="s">
        <v>1</v>
      </c>
      <c r="D2" s="128">
        <v>2012</v>
      </c>
      <c r="E2" s="75" t="s">
        <v>1</v>
      </c>
      <c r="F2" s="129" t="s">
        <v>103</v>
      </c>
      <c r="G2" s="130" t="s">
        <v>104</v>
      </c>
    </row>
    <row r="3" spans="1:7" s="29" customFormat="1" ht="12.75">
      <c r="A3" s="30" t="s">
        <v>62</v>
      </c>
      <c r="B3" s="80">
        <v>740.0739528800002</v>
      </c>
      <c r="C3" s="47">
        <f>B3/$B$3</f>
        <v>1</v>
      </c>
      <c r="D3" s="80">
        <v>737.75085754</v>
      </c>
      <c r="E3" s="47">
        <f>D3/$D$3</f>
        <v>1</v>
      </c>
      <c r="F3" s="81">
        <f>D3-B3</f>
        <v>-2.3230953400002363</v>
      </c>
      <c r="G3" s="82">
        <f>D3/B3-1</f>
        <v>-0.0031390043264729606</v>
      </c>
    </row>
    <row r="4" spans="1:7" ht="12.75">
      <c r="A4" s="26" t="s">
        <v>63</v>
      </c>
      <c r="B4" s="156">
        <v>-412.6946595632285</v>
      </c>
      <c r="C4" s="47">
        <f>B4/$B$3</f>
        <v>-0.5576397574286001</v>
      </c>
      <c r="D4" s="156">
        <v>-409.0536300221369</v>
      </c>
      <c r="E4" s="47">
        <f>D4/$D$3</f>
        <v>-0.5544603924773595</v>
      </c>
      <c r="F4" s="83">
        <f>D4-B4</f>
        <v>3.6410295410916547</v>
      </c>
      <c r="G4" s="84">
        <f>D4/B4-1</f>
        <v>-0.008822574890949841</v>
      </c>
    </row>
    <row r="5" spans="1:7" ht="12.75">
      <c r="A5" s="26" t="s">
        <v>7</v>
      </c>
      <c r="B5" s="156">
        <v>-148.39435058677142</v>
      </c>
      <c r="C5" s="47">
        <f>B5/$B$3</f>
        <v>-0.2005128676793641</v>
      </c>
      <c r="D5" s="156">
        <v>-153.8203688678632</v>
      </c>
      <c r="E5" s="47">
        <f>D5/$D$3</f>
        <v>-0.20849907159819636</v>
      </c>
      <c r="F5" s="83">
        <f>D5-B5</f>
        <v>-5.426018281091785</v>
      </c>
      <c r="G5" s="84">
        <f>D5/B5-1</f>
        <v>0.03656485748707117</v>
      </c>
    </row>
    <row r="6" spans="1:7" ht="12.75">
      <c r="A6" s="26" t="s">
        <v>10</v>
      </c>
      <c r="B6" s="157">
        <v>15.19849306</v>
      </c>
      <c r="C6" s="47">
        <f>B6/$B$3</f>
        <v>0.02053645179762781</v>
      </c>
      <c r="D6" s="157">
        <v>8.643583190000001</v>
      </c>
      <c r="E6" s="47">
        <f>D6/$D$3</f>
        <v>0.011716127608203229</v>
      </c>
      <c r="F6" s="46">
        <f>D6-B6</f>
        <v>-6.5549098699999995</v>
      </c>
      <c r="G6" s="84">
        <f>D6/B6-1</f>
        <v>-0.431286828511405</v>
      </c>
    </row>
    <row r="7" spans="1:7" s="29" customFormat="1" ht="12.75">
      <c r="A7" s="33" t="s">
        <v>64</v>
      </c>
      <c r="B7" s="95">
        <f>SUM(B3:B6)</f>
        <v>194.18343579000026</v>
      </c>
      <c r="C7" s="48">
        <f>B7/$B$3</f>
        <v>0.26238382668966365</v>
      </c>
      <c r="D7" s="95">
        <f>SUM(D3:D6)</f>
        <v>183.52044183999988</v>
      </c>
      <c r="E7" s="48">
        <f>D7/$D$3</f>
        <v>0.24875666353264742</v>
      </c>
      <c r="F7" s="90">
        <f>D7-B7</f>
        <v>-10.662993950000384</v>
      </c>
      <c r="G7" s="97">
        <f>D7/B7-1</f>
        <v>-0.05491196458966707</v>
      </c>
    </row>
    <row r="9" spans="1:7" ht="12.75">
      <c r="A9" s="73" t="s">
        <v>78</v>
      </c>
      <c r="B9" s="128">
        <f>B2</f>
        <v>2011</v>
      </c>
      <c r="C9" s="74" t="s">
        <v>1</v>
      </c>
      <c r="D9" s="128">
        <f>D2</f>
        <v>2012</v>
      </c>
      <c r="E9" s="75" t="s">
        <v>1</v>
      </c>
      <c r="F9" s="129" t="s">
        <v>103</v>
      </c>
      <c r="G9" s="130" t="s">
        <v>104</v>
      </c>
    </row>
    <row r="10" spans="1:7" ht="12.75">
      <c r="A10" s="26" t="s">
        <v>79</v>
      </c>
      <c r="B10" s="167">
        <v>1808.709</v>
      </c>
      <c r="C10" s="40">
        <f>B10/$B$13</f>
        <v>0.35415751677819496</v>
      </c>
      <c r="D10" s="167">
        <v>1770.628</v>
      </c>
      <c r="E10" s="40">
        <f aca="true" t="shared" si="0" ref="E10:E20">D10/$D$13</f>
        <v>0.3646095088969203</v>
      </c>
      <c r="F10" s="46">
        <f>D10-B10</f>
        <v>-38.08100000000013</v>
      </c>
      <c r="G10" s="84">
        <f>D10/B10-1</f>
        <v>-0.02105424366219233</v>
      </c>
    </row>
    <row r="11" spans="1:7" ht="12.75">
      <c r="A11" s="26" t="s">
        <v>80</v>
      </c>
      <c r="B11" s="167">
        <v>1573.26</v>
      </c>
      <c r="C11" s="40">
        <f>B11/$B$13</f>
        <v>0.30805500212939896</v>
      </c>
      <c r="D11" s="167">
        <v>1558.783</v>
      </c>
      <c r="E11" s="40">
        <f t="shared" si="0"/>
        <v>0.3209861721981512</v>
      </c>
      <c r="F11" s="46">
        <f aca="true" t="shared" si="1" ref="F11:F20">D11-B11</f>
        <v>-14.47700000000009</v>
      </c>
      <c r="G11" s="84">
        <f aca="true" t="shared" si="2" ref="G11:G20">D11/B11-1</f>
        <v>-0.009201911953523267</v>
      </c>
    </row>
    <row r="12" spans="1:7" ht="12.75" customHeight="1">
      <c r="A12" s="26" t="s">
        <v>81</v>
      </c>
      <c r="B12" s="167">
        <v>1725.106</v>
      </c>
      <c r="C12" s="40">
        <f>B12/$B$13</f>
        <v>0.33778748109240614</v>
      </c>
      <c r="D12" s="167">
        <v>1526.82</v>
      </c>
      <c r="E12" s="40">
        <f t="shared" si="0"/>
        <v>0.31440431890492854</v>
      </c>
      <c r="F12" s="46">
        <f t="shared" si="1"/>
        <v>-198.28600000000006</v>
      </c>
      <c r="G12" s="84">
        <f t="shared" si="2"/>
        <v>-0.11494134273488121</v>
      </c>
    </row>
    <row r="13" spans="1:7" ht="12.75">
      <c r="A13" s="33" t="s">
        <v>82</v>
      </c>
      <c r="B13" s="137">
        <f>SUM(B10:B12)</f>
        <v>5107.075</v>
      </c>
      <c r="C13" s="41">
        <f>B13/$B$13</f>
        <v>1</v>
      </c>
      <c r="D13" s="137">
        <f>SUM(D10:D12)</f>
        <v>4856.231</v>
      </c>
      <c r="E13" s="41">
        <f t="shared" si="0"/>
        <v>1</v>
      </c>
      <c r="F13" s="90">
        <f t="shared" si="1"/>
        <v>-250.84400000000005</v>
      </c>
      <c r="G13" s="96">
        <f t="shared" si="2"/>
        <v>-0.04911696029527668</v>
      </c>
    </row>
    <row r="14" spans="1:7" ht="12.75">
      <c r="A14" s="26" t="s">
        <v>83</v>
      </c>
      <c r="B14" s="167">
        <v>1268.309</v>
      </c>
      <c r="C14" s="40">
        <f>B14/$B$20</f>
        <v>0.2483435234454164</v>
      </c>
      <c r="D14" s="167">
        <v>1219.447</v>
      </c>
      <c r="E14" s="40">
        <f t="shared" si="0"/>
        <v>0.2511097598116729</v>
      </c>
      <c r="F14" s="46">
        <f t="shared" si="1"/>
        <v>-48.86200000000008</v>
      </c>
      <c r="G14" s="45">
        <f t="shared" si="2"/>
        <v>-0.038525312049350835</v>
      </c>
    </row>
    <row r="15" spans="1:7" ht="12.75">
      <c r="A15" s="26" t="s">
        <v>84</v>
      </c>
      <c r="B15" s="167">
        <v>923.032</v>
      </c>
      <c r="C15" s="40">
        <f aca="true" t="shared" si="3" ref="C15:C20">B15/$B$20</f>
        <v>0.18073593984815184</v>
      </c>
      <c r="D15" s="167">
        <v>954.999</v>
      </c>
      <c r="E15" s="40">
        <f t="shared" si="0"/>
        <v>0.1966543601406111</v>
      </c>
      <c r="F15" s="46">
        <f t="shared" si="1"/>
        <v>31.966999999999985</v>
      </c>
      <c r="G15" s="45">
        <f t="shared" si="2"/>
        <v>0.03463260211996988</v>
      </c>
    </row>
    <row r="16" spans="1:7" ht="12.75">
      <c r="A16" s="26" t="s">
        <v>85</v>
      </c>
      <c r="B16" s="167">
        <v>299.225</v>
      </c>
      <c r="C16" s="40">
        <f t="shared" si="3"/>
        <v>0.058590288961881315</v>
      </c>
      <c r="D16" s="167">
        <v>320.414</v>
      </c>
      <c r="E16" s="40">
        <f t="shared" si="0"/>
        <v>0.06597997500530761</v>
      </c>
      <c r="F16" s="46">
        <f t="shared" si="1"/>
        <v>21.188999999999965</v>
      </c>
      <c r="G16" s="45">
        <f t="shared" si="2"/>
        <v>0.07081293341131234</v>
      </c>
    </row>
    <row r="17" spans="1:7" ht="12.75">
      <c r="A17" s="26" t="s">
        <v>86</v>
      </c>
      <c r="B17" s="167">
        <v>574.663</v>
      </c>
      <c r="C17" s="40">
        <f t="shared" si="3"/>
        <v>0.1125229216332245</v>
      </c>
      <c r="D17" s="167">
        <v>485.852</v>
      </c>
      <c r="E17" s="40">
        <f t="shared" si="0"/>
        <v>0.10004713531955131</v>
      </c>
      <c r="F17" s="46">
        <f t="shared" si="1"/>
        <v>-88.81100000000004</v>
      </c>
      <c r="G17" s="45">
        <f t="shared" si="2"/>
        <v>-0.1545444895530077</v>
      </c>
    </row>
    <row r="18" spans="1:7" ht="12.75">
      <c r="A18" s="26" t="s">
        <v>87</v>
      </c>
      <c r="B18" s="167">
        <v>814.952</v>
      </c>
      <c r="C18" s="40">
        <f>B18/$B$20</f>
        <v>0.15957314118159613</v>
      </c>
      <c r="D18" s="167">
        <v>752.353</v>
      </c>
      <c r="E18" s="40">
        <f t="shared" si="0"/>
        <v>0.15492529082739268</v>
      </c>
      <c r="F18" s="46">
        <f t="shared" si="1"/>
        <v>-62.599000000000046</v>
      </c>
      <c r="G18" s="45">
        <f t="shared" si="2"/>
        <v>-0.07681311291953397</v>
      </c>
    </row>
    <row r="19" spans="1:7" s="29" customFormat="1" ht="12.75">
      <c r="A19" s="26" t="s">
        <v>88</v>
      </c>
      <c r="B19" s="167">
        <v>1226.894</v>
      </c>
      <c r="C19" s="40">
        <f t="shared" si="3"/>
        <v>0.24023418492972984</v>
      </c>
      <c r="D19" s="167">
        <v>1123.166</v>
      </c>
      <c r="E19" s="40">
        <f t="shared" si="0"/>
        <v>0.2312834788954644</v>
      </c>
      <c r="F19" s="46">
        <f t="shared" si="1"/>
        <v>-103.72800000000007</v>
      </c>
      <c r="G19" s="45">
        <f t="shared" si="2"/>
        <v>-0.08454520113392039</v>
      </c>
    </row>
    <row r="20" spans="1:7" ht="12.75">
      <c r="A20" s="33" t="s">
        <v>82</v>
      </c>
      <c r="B20" s="137">
        <f>SUM(B14:B19)</f>
        <v>5107.075</v>
      </c>
      <c r="C20" s="41">
        <f t="shared" si="3"/>
        <v>1</v>
      </c>
      <c r="D20" s="137">
        <f>SUM(D14:D19)</f>
        <v>4856.231</v>
      </c>
      <c r="E20" s="41">
        <f t="shared" si="0"/>
        <v>1</v>
      </c>
      <c r="F20" s="90">
        <f t="shared" si="1"/>
        <v>-250.84400000000005</v>
      </c>
      <c r="G20" s="96">
        <f t="shared" si="2"/>
        <v>-0.04911696029527668</v>
      </c>
    </row>
    <row r="22" spans="1:7" ht="12.75">
      <c r="A22" s="73" t="s">
        <v>95</v>
      </c>
      <c r="B22" s="128">
        <f>B9</f>
        <v>2011</v>
      </c>
      <c r="C22" s="128">
        <f>D9</f>
        <v>2012</v>
      </c>
      <c r="D22" s="129" t="s">
        <v>103</v>
      </c>
      <c r="E22" s="131" t="s">
        <v>104</v>
      </c>
      <c r="F22" s="29"/>
      <c r="G22" s="29"/>
    </row>
    <row r="23" spans="1:5" ht="12.75">
      <c r="A23" s="30" t="s">
        <v>64</v>
      </c>
      <c r="B23" s="55">
        <f>B7</f>
        <v>194.18343579000026</v>
      </c>
      <c r="C23" s="54">
        <f>D7</f>
        <v>183.52044183999988</v>
      </c>
      <c r="D23" s="93">
        <f>C23-B23</f>
        <v>-10.662993950000384</v>
      </c>
      <c r="E23" s="86">
        <f>C23/B23-1</f>
        <v>-0.05491196458966707</v>
      </c>
    </row>
    <row r="24" spans="1:5" ht="12.75">
      <c r="A24" s="26" t="s">
        <v>69</v>
      </c>
      <c r="B24" s="44">
        <f>Water!B20</f>
        <v>644.795000000001</v>
      </c>
      <c r="C24" s="44">
        <f>Water!C20</f>
        <v>662.032</v>
      </c>
      <c r="D24" s="34">
        <f>C24-B24</f>
        <v>17.236999999999057</v>
      </c>
      <c r="E24" s="35">
        <f>C24/B24-1</f>
        <v>0.026732527392425487</v>
      </c>
    </row>
    <row r="25" spans="1:5" ht="12.75">
      <c r="A25" s="27" t="s">
        <v>70</v>
      </c>
      <c r="B25" s="120">
        <f>B23/B24</f>
        <v>0.3011553063997084</v>
      </c>
      <c r="C25" s="120">
        <f>C23/C24</f>
        <v>0.2772078114653066</v>
      </c>
      <c r="D25" s="174" t="s">
        <v>112</v>
      </c>
      <c r="E25" s="25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28" customWidth="1"/>
    <col min="2" max="7" width="10.7109375" style="0" customWidth="1"/>
  </cols>
  <sheetData>
    <row r="2" spans="1:7" ht="12.75">
      <c r="A2" s="76" t="s">
        <v>93</v>
      </c>
      <c r="B2" s="132">
        <v>2011</v>
      </c>
      <c r="C2" s="78" t="s">
        <v>1</v>
      </c>
      <c r="D2" s="132">
        <v>2012</v>
      </c>
      <c r="E2" s="79" t="s">
        <v>1</v>
      </c>
      <c r="F2" s="133" t="s">
        <v>103</v>
      </c>
      <c r="G2" s="134" t="s">
        <v>104</v>
      </c>
    </row>
    <row r="3" spans="1:7" ht="12.75">
      <c r="A3" s="30" t="s">
        <v>62</v>
      </c>
      <c r="B3" s="80">
        <v>98.73335250000005</v>
      </c>
      <c r="C3" s="47">
        <f>B3/$B$3</f>
        <v>1</v>
      </c>
      <c r="D3" s="80">
        <v>97.99301046000005</v>
      </c>
      <c r="E3" s="47">
        <f>D3/$D$3</f>
        <v>1</v>
      </c>
      <c r="F3" s="81">
        <f>D3-B3</f>
        <v>-0.7403420400000016</v>
      </c>
      <c r="G3" s="82">
        <f>D3/B3-1</f>
        <v>-0.007498398679412821</v>
      </c>
    </row>
    <row r="4" spans="1:7" ht="12.75">
      <c r="A4" s="26" t="s">
        <v>63</v>
      </c>
      <c r="B4" s="156">
        <v>-63.72290831</v>
      </c>
      <c r="C4" s="47">
        <f>B4/$B$3</f>
        <v>-0.6454040777152783</v>
      </c>
      <c r="D4" s="156">
        <v>-66.11175584999997</v>
      </c>
      <c r="E4" s="47">
        <f>D4/$D$3</f>
        <v>-0.6746578714099843</v>
      </c>
      <c r="F4" s="83">
        <f>D4-B4</f>
        <v>-2.388847539999965</v>
      </c>
      <c r="G4" s="84">
        <f>D4/B4-1</f>
        <v>0.0374880494841614</v>
      </c>
    </row>
    <row r="5" spans="1:7" ht="12.75">
      <c r="A5" s="26" t="s">
        <v>7</v>
      </c>
      <c r="B5" s="156">
        <v>-19.011313150000003</v>
      </c>
      <c r="C5" s="47">
        <f>B5/$B$3</f>
        <v>-0.19255208770511456</v>
      </c>
      <c r="D5" s="156">
        <v>-17.87385123</v>
      </c>
      <c r="E5" s="47">
        <f>D5/$D$3</f>
        <v>-0.18239924609006639</v>
      </c>
      <c r="F5" s="83">
        <f>D5-B5</f>
        <v>1.1374619200000033</v>
      </c>
      <c r="G5" s="84">
        <f>D5/B5-1</f>
        <v>-0.059830791856689935</v>
      </c>
    </row>
    <row r="6" spans="1:7" s="29" customFormat="1" ht="12.75">
      <c r="A6" s="26" t="s">
        <v>10</v>
      </c>
      <c r="B6" s="157">
        <v>2.537104330000001</v>
      </c>
      <c r="C6" s="47">
        <f>B6/$B$3</f>
        <v>0.025696527726028543</v>
      </c>
      <c r="D6" s="157">
        <v>3.2562468599999987</v>
      </c>
      <c r="E6" s="47">
        <f>D6/$D$3</f>
        <v>0.03322937875583659</v>
      </c>
      <c r="F6" s="46">
        <f>D6-B6</f>
        <v>0.7191425299999978</v>
      </c>
      <c r="G6" s="84">
        <f>D6/B6-1</f>
        <v>0.28345012126481905</v>
      </c>
    </row>
    <row r="7" spans="1:7" ht="12.75">
      <c r="A7" s="33" t="s">
        <v>64</v>
      </c>
      <c r="B7" s="92">
        <f>SUM(B3:B6)</f>
        <v>18.53623537000005</v>
      </c>
      <c r="C7" s="48">
        <f>B7/$B$3</f>
        <v>0.18774036230563568</v>
      </c>
      <c r="D7" s="92">
        <f>SUM(D3:D6)</f>
        <v>17.263650240000082</v>
      </c>
      <c r="E7" s="48">
        <f>D7/$D$3</f>
        <v>0.17617226125578583</v>
      </c>
      <c r="F7" s="90">
        <f>D7-B7</f>
        <v>-1.2725851299999675</v>
      </c>
      <c r="G7" s="97">
        <f>D7/B7-1</f>
        <v>-0.06865391513422303</v>
      </c>
    </row>
    <row r="10" spans="1:5" ht="12.75">
      <c r="A10" s="76"/>
      <c r="B10" s="132">
        <f>B2</f>
        <v>2011</v>
      </c>
      <c r="C10" s="132">
        <f>D2</f>
        <v>2012</v>
      </c>
      <c r="D10" s="133" t="s">
        <v>103</v>
      </c>
      <c r="E10" s="135" t="s">
        <v>104</v>
      </c>
    </row>
    <row r="11" spans="1:5" ht="12.75">
      <c r="A11" s="30" t="s">
        <v>89</v>
      </c>
      <c r="B11" s="165"/>
      <c r="C11" s="168"/>
      <c r="D11" s="34"/>
      <c r="E11" s="35"/>
    </row>
    <row r="12" spans="1:5" ht="12.75">
      <c r="A12" s="26" t="s">
        <v>90</v>
      </c>
      <c r="B12" s="160">
        <v>296.165</v>
      </c>
      <c r="C12" s="160">
        <v>296.3</v>
      </c>
      <c r="D12" s="46">
        <f>C12-B12</f>
        <v>0.1349999999999909</v>
      </c>
      <c r="E12" s="84">
        <f>C12/B12-1</f>
        <v>0.00045582698833412927</v>
      </c>
    </row>
    <row r="13" spans="1:5" ht="12.75">
      <c r="A13" s="27" t="s">
        <v>91</v>
      </c>
      <c r="B13" s="169">
        <v>59</v>
      </c>
      <c r="C13" s="169">
        <v>58</v>
      </c>
      <c r="D13" s="170">
        <f>C13-B13</f>
        <v>-1</v>
      </c>
      <c r="E13" s="171">
        <f>C13/B13-1</f>
        <v>-0.016949152542372836</v>
      </c>
    </row>
    <row r="16" spans="1:5" ht="12.75">
      <c r="A16" s="77" t="s">
        <v>95</v>
      </c>
      <c r="B16" s="132">
        <f>B10</f>
        <v>2011</v>
      </c>
      <c r="C16" s="132">
        <f>C10</f>
        <v>2012</v>
      </c>
      <c r="D16" s="133" t="s">
        <v>103</v>
      </c>
      <c r="E16" s="135" t="s">
        <v>104</v>
      </c>
    </row>
    <row r="17" spans="1:5" ht="12.75">
      <c r="A17" s="30" t="s">
        <v>64</v>
      </c>
      <c r="B17" s="50">
        <f>B7</f>
        <v>18.53623537000005</v>
      </c>
      <c r="C17" s="54">
        <f>D7</f>
        <v>17.263650240000082</v>
      </c>
      <c r="D17" s="81">
        <f>C17-B17</f>
        <v>-1.2725851299999675</v>
      </c>
      <c r="E17" s="82">
        <f>C17/B17-1</f>
        <v>-0.06865391513422303</v>
      </c>
    </row>
    <row r="18" spans="1:5" ht="12.75">
      <c r="A18" s="26" t="s">
        <v>73</v>
      </c>
      <c r="B18" s="44">
        <f>Waste!B24</f>
        <v>644.795000000001</v>
      </c>
      <c r="C18" s="44">
        <f>Waste!C24</f>
        <v>662.032</v>
      </c>
      <c r="D18" s="118">
        <f>C18-B18</f>
        <v>17.236999999999057</v>
      </c>
      <c r="E18" s="116">
        <f>C18/B18-1</f>
        <v>0.026732527392425487</v>
      </c>
    </row>
    <row r="19" spans="1:5" ht="12.75">
      <c r="A19" s="27" t="s">
        <v>70</v>
      </c>
      <c r="B19" s="120">
        <f>B17/B18</f>
        <v>0.028747486208795078</v>
      </c>
      <c r="C19" s="120">
        <f>C17/C18</f>
        <v>0.02607676100248943</v>
      </c>
      <c r="D19" s="174" t="s">
        <v>113</v>
      </c>
      <c r="E19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2011-03-21T15:21:45Z</cp:lastPrinted>
  <dcterms:created xsi:type="dcterms:W3CDTF">2008-08-08T14:48:29Z</dcterms:created>
  <dcterms:modified xsi:type="dcterms:W3CDTF">2013-03-20T15:54:34Z</dcterms:modified>
  <cp:category/>
  <cp:version/>
  <cp:contentType/>
  <cp:contentStatus/>
</cp:coreProperties>
</file>