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<sst xmlns="http://schemas.openxmlformats.org/spreadsheetml/2006/main" count="198" uniqueCount="106">
  <si>
    <t xml:space="preserve">€ /000 </t>
  </si>
  <si>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</si>
  <si>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</si>
  <si>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</si>
  <si>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</si>
  <si>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</si>
  <si>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</si>
  <si>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</si>
  <si>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</si>
  <si>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</si>
  <si>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</si>
  <si>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</si>
  <si>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</si>
  <si>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</si>
  <si>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</si>
  <si>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</si>
  <si>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</si>
  <si>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</si>
  <si>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</si>
  <si>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</si>
  <si>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</si>
  <si>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</si>
  <si>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</si>
  <si>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</si>
  <si>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</si>
  <si>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</si>
  <si>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</si>
  <si>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</si>
  <si>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</si>
  <si>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</si>
  <si>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</si>
  <si>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</si>
  <si>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</si>
  <si>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</si>
  <si>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</si>
  <si>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</si>
  <si>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</si>
  <si>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</si>
  <si>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</si>
  <si>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</si>
  <si>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</si>
  <si>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</si>
  <si>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</si>
  <si>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</si>
  <si>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</si>
  <si>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</si>
  <si>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</si>
  <si>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</si>
  <si>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Leasings - due after 12 months</t>
  </si>
  <si>
    <t>Loan - due after 12 months</t>
  </si>
  <si>
    <t>Current liabilities</t>
  </si>
  <si>
    <t>Banks - due within 12 months</t>
  </si>
  <si>
    <t>Leasings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</si>
  <si>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</si>
  <si>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</si>
  <si>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</si>
  <si>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</si>
  <si>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</si>
  <si>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</si>
  <si>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</si>
  <si>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Ch.</t>
  </si>
  <si>
    <t>Ch. %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</si>
  <si>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</si>
  <si>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</si>
  <si>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</si>
  <si>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</si>
  <si>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</si>
  <si>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</si>
  <si>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</si>
  <si>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</si>
  <si>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</si>
  <si>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</si>
  <si>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</si>
  <si>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</si>
  <si>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</si>
  <si>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</si>
  <si>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</si>
  <si>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</si>
  <si>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</si>
  <si>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</si>
  <si>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</si>
  <si>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</si>
  <si>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</si>
  <si>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</si>
  <si>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</si>
  <si>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</si>
  <si>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</si>
  <si>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</si>
  <si>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</si>
  <si>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</si>
  <si>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</si>
  <si>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</si>
  <si>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</si>
  <si>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</si>
  <si>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</si>
  <si>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</si>
  <si>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</si>
  <si>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</si>
  <si>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</si>
  <si>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</si>
  <si>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Non current assets held for sale</t>
  </si>
  <si>
    <t>Debts for current taxes</t>
  </si>
  <si>
    <t>Other non operating revenues</t>
  </si>
  <si>
    <t xml:space="preserve">Balance Sheet                                                                    € /000 </t>
  </si>
  <si>
    <t>Real estate investments</t>
  </si>
  <si>
    <t>Iandfil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</si>
</sst>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</numFmts>
  <fonts count="7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56" fillId="34" borderId="1" applyNumberFormat="0" applyAlignment="0" applyProtection="0"/>
    <xf numFmtId="0" fontId="24" fillId="5" borderId="2" applyNumberFormat="0" applyAlignment="0" applyProtection="0"/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59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0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1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58" borderId="0" applyNumberFormat="0" applyBorder="0" applyAlignment="0" applyProtection="0"/>
    <xf numFmtId="0" fontId="70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7" fontId="2" fillId="15" borderId="27" xfId="83" applyFont="1" applyFill="1" applyBorder="1" applyAlignment="1" applyProtection="1">
      <alignment horizontal="left" vertical="center"/>
      <protection hidden="1"/>
    </xf>
    <xf numFmtId="172" fontId="3" fillId="15" borderId="27" xfId="83" applyNumberFormat="1" applyFont="1" applyFill="1" applyBorder="1" applyAlignment="1" applyProtection="1" quotePrefix="1">
      <alignment horizontal="center" vertical="center" wrapText="1"/>
      <protection/>
    </xf>
    <xf numFmtId="37" fontId="4" fillId="54" borderId="27" xfId="83" applyFont="1" applyFill="1" applyBorder="1" applyAlignment="1" applyProtection="1">
      <alignment horizontal="left" vertical="center"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5" fillId="0" borderId="0" xfId="83" applyFont="1" applyFill="1" applyAlignment="1" applyProtection="1">
      <alignment horizontal="right" wrapText="1"/>
      <protection hidden="1"/>
    </xf>
    <xf numFmtId="37" fontId="6" fillId="0" borderId="0" xfId="83" applyFont="1" applyFill="1" applyBorder="1" applyProtection="1">
      <alignment/>
      <protection locked="0"/>
    </xf>
    <xf numFmtId="37" fontId="2" fillId="0" borderId="0" xfId="83" applyFont="1" applyAlignment="1" applyProtection="1">
      <alignment wrapText="1"/>
      <protection hidden="1"/>
    </xf>
    <xf numFmtId="37" fontId="7" fillId="0" borderId="27" xfId="83" applyFont="1" applyFill="1" applyBorder="1" applyProtection="1">
      <alignment/>
      <protection locked="0"/>
    </xf>
    <xf numFmtId="37" fontId="7" fillId="0" borderId="0" xfId="83" applyFont="1" applyFill="1" applyBorder="1" applyProtection="1">
      <alignment/>
      <protection locked="0"/>
    </xf>
    <xf numFmtId="37" fontId="2" fillId="0" borderId="28" xfId="83" applyFont="1" applyBorder="1" applyAlignment="1" applyProtection="1">
      <alignment wrapText="1"/>
      <protection hidden="1"/>
    </xf>
    <xf numFmtId="37" fontId="3" fillId="54" borderId="27" xfId="83" applyFont="1" applyFill="1" applyBorder="1" applyAlignment="1">
      <alignment vertical="center"/>
      <protection/>
    </xf>
    <xf numFmtId="37" fontId="2" fillId="0" borderId="0" xfId="83" applyFont="1" applyFill="1" applyAlignment="1" applyProtection="1">
      <alignment vertical="center"/>
      <protection hidden="1"/>
    </xf>
    <xf numFmtId="37" fontId="2" fillId="0" borderId="0" xfId="83" applyFont="1" applyAlignment="1" applyProtection="1">
      <alignment horizontal="center"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37" fontId="2" fillId="15" borderId="29" xfId="83" applyFont="1" applyFill="1" applyBorder="1" applyAlignment="1" applyProtection="1">
      <alignment horizontal="right" vertical="center"/>
      <protection hidden="1"/>
    </xf>
    <xf numFmtId="37" fontId="3" fillId="54" borderId="27" xfId="83" applyFont="1" applyFill="1" applyBorder="1" applyAlignment="1">
      <alignment vertical="center" wrapText="1"/>
      <protection/>
    </xf>
    <xf numFmtId="37" fontId="2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8" fillId="0" borderId="0" xfId="83" applyFont="1" applyFill="1" applyAlignment="1" applyProtection="1">
      <alignment vertical="center" wrapText="1"/>
      <protection hidden="1"/>
    </xf>
    <xf numFmtId="37" fontId="2" fillId="0" borderId="30" xfId="83" applyFont="1" applyBorder="1" applyAlignment="1" applyProtection="1">
      <alignment vertical="center"/>
      <protection hidden="1"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7" fillId="15" borderId="27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9" fillId="0" borderId="32" xfId="0" applyFont="1" applyBorder="1" applyAlignment="1">
      <alignment horizontal="left" wrapText="1"/>
    </xf>
    <xf numFmtId="184" fontId="10" fillId="0" borderId="0" xfId="0" applyNumberFormat="1" applyFont="1" applyBorder="1" applyAlignment="1">
      <alignment wrapText="1"/>
    </xf>
    <xf numFmtId="184" fontId="9" fillId="0" borderId="0" xfId="0" applyNumberFormat="1" applyFont="1" applyBorder="1" applyAlignment="1">
      <alignment wrapText="1"/>
    </xf>
    <xf numFmtId="0" fontId="9" fillId="0" borderId="34" xfId="0" applyFont="1" applyBorder="1" applyAlignment="1">
      <alignment horizontal="left" wrapText="1"/>
    </xf>
    <xf numFmtId="187" fontId="10" fillId="0" borderId="0" xfId="0" applyNumberFormat="1" applyFont="1" applyBorder="1" applyAlignment="1">
      <alignment wrapText="1"/>
    </xf>
    <xf numFmtId="188" fontId="10" fillId="0" borderId="35" xfId="0" applyNumberFormat="1" applyFont="1" applyBorder="1" applyAlignment="1">
      <alignment wrapText="1"/>
    </xf>
    <xf numFmtId="188" fontId="10" fillId="0" borderId="31" xfId="0" applyNumberFormat="1" applyFont="1" applyBorder="1" applyAlignment="1">
      <alignment wrapText="1"/>
    </xf>
    <xf numFmtId="0" fontId="10" fillId="0" borderId="33" xfId="0" applyFont="1" applyBorder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184" fontId="13" fillId="0" borderId="0" xfId="0" applyNumberFormat="1" applyFont="1" applyBorder="1" applyAlignment="1">
      <alignment wrapText="1"/>
    </xf>
    <xf numFmtId="184" fontId="14" fillId="0" borderId="27" xfId="0" applyNumberFormat="1" applyFont="1" applyBorder="1" applyAlignment="1">
      <alignment wrapText="1"/>
    </xf>
    <xf numFmtId="0" fontId="13" fillId="0" borderId="32" xfId="0" applyFont="1" applyBorder="1" applyAlignment="1" quotePrefix="1">
      <alignment horizontal="right" wrapText="1"/>
    </xf>
    <xf numFmtId="188" fontId="13" fillId="0" borderId="35" xfId="0" applyNumberFormat="1" applyFont="1" applyBorder="1" applyAlignment="1">
      <alignment wrapText="1"/>
    </xf>
    <xf numFmtId="180" fontId="0" fillId="0" borderId="0" xfId="0" applyNumberFormat="1" applyFill="1" applyAlignment="1">
      <alignment/>
    </xf>
    <xf numFmtId="197" fontId="10" fillId="0" borderId="35" xfId="0" applyNumberFormat="1" applyFont="1" applyBorder="1" applyAlignment="1">
      <alignment wrapText="1"/>
    </xf>
    <xf numFmtId="200" fontId="10" fillId="0" borderId="0" xfId="0" applyNumberFormat="1" applyFont="1" applyBorder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4" fillId="0" borderId="27" xfId="0" applyNumberFormat="1" applyFont="1" applyBorder="1" applyAlignment="1">
      <alignment wrapText="1"/>
    </xf>
    <xf numFmtId="200" fontId="13" fillId="0" borderId="0" xfId="0" applyNumberFormat="1" applyFont="1" applyBorder="1" applyAlignment="1">
      <alignment wrapText="1"/>
    </xf>
    <xf numFmtId="180" fontId="12" fillId="0" borderId="0" xfId="0" applyNumberFormat="1" applyFont="1" applyAlignment="1">
      <alignment/>
    </xf>
    <xf numFmtId="194" fontId="12" fillId="0" borderId="0" xfId="0" applyNumberFormat="1" applyFont="1" applyFill="1" applyAlignment="1">
      <alignment/>
    </xf>
    <xf numFmtId="184" fontId="13" fillId="0" borderId="28" xfId="0" applyNumberFormat="1" applyFont="1" applyBorder="1" applyAlignment="1">
      <alignment wrapText="1"/>
    </xf>
    <xf numFmtId="184" fontId="13" fillId="0" borderId="28" xfId="0" applyNumberFormat="1" applyFont="1" applyFill="1" applyBorder="1" applyAlignment="1">
      <alignment wrapText="1"/>
    </xf>
    <xf numFmtId="180" fontId="12" fillId="0" borderId="0" xfId="0" applyNumberFormat="1" applyFont="1" applyFill="1" applyAlignment="1">
      <alignment/>
    </xf>
    <xf numFmtId="182" fontId="12" fillId="0" borderId="0" xfId="0" applyNumberFormat="1" applyFont="1" applyAlignment="1">
      <alignment/>
    </xf>
    <xf numFmtId="0" fontId="9" fillId="16" borderId="34" xfId="0" applyFont="1" applyFill="1" applyBorder="1" applyAlignment="1">
      <alignment horizontal="left" vertical="center" wrapText="1"/>
    </xf>
    <xf numFmtId="15" fontId="13" fillId="16" borderId="27" xfId="0" applyNumberFormat="1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34" xfId="0" applyFont="1" applyFill="1" applyBorder="1" applyAlignment="1">
      <alignment horizontal="left" vertical="center" wrapText="1"/>
    </xf>
    <xf numFmtId="0" fontId="9" fillId="45" borderId="34" xfId="0" applyFont="1" applyFill="1" applyBorder="1" applyAlignment="1">
      <alignment horizontal="left" vertical="center" wrapText="1"/>
    </xf>
    <xf numFmtId="0" fontId="9" fillId="45" borderId="27" xfId="0" applyNumberFormat="1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13" fillId="45" borderId="34" xfId="0" applyFont="1" applyFill="1" applyBorder="1" applyAlignment="1">
      <alignment horizontal="left" vertical="center" wrapText="1"/>
    </xf>
    <xf numFmtId="15" fontId="13" fillId="45" borderId="27" xfId="0" applyNumberFormat="1" applyFont="1" applyFill="1" applyBorder="1" applyAlignment="1">
      <alignment horizontal="center" vertical="center" wrapText="1"/>
    </xf>
    <xf numFmtId="0" fontId="13" fillId="45" borderId="27" xfId="0" applyFont="1" applyFill="1" applyBorder="1" applyAlignment="1">
      <alignment horizontal="center" vertical="center" wrapText="1"/>
    </xf>
    <xf numFmtId="0" fontId="9" fillId="54" borderId="34" xfId="0" applyFont="1" applyFill="1" applyBorder="1" applyAlignment="1">
      <alignment horizontal="left" vertical="center" wrapText="1"/>
    </xf>
    <xf numFmtId="0" fontId="13" fillId="54" borderId="34" xfId="0" applyFont="1" applyFill="1" applyBorder="1" applyAlignment="1">
      <alignment horizontal="left" vertical="center" wrapText="1"/>
    </xf>
    <xf numFmtId="15" fontId="13" fillId="54" borderId="27" xfId="0" applyNumberFormat="1" applyFont="1" applyFill="1" applyBorder="1" applyAlignment="1">
      <alignment horizontal="center" vertical="center" wrapText="1"/>
    </xf>
    <xf numFmtId="0" fontId="13" fillId="54" borderId="27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9" fillId="60" borderId="34" xfId="0" applyFont="1" applyFill="1" applyBorder="1" applyAlignment="1">
      <alignment horizontal="left" vertical="center" wrapText="1"/>
    </xf>
    <xf numFmtId="0" fontId="13" fillId="60" borderId="34" xfId="0" applyFont="1" applyFill="1" applyBorder="1" applyAlignment="1">
      <alignment horizontal="left" vertical="center" wrapText="1"/>
    </xf>
    <xf numFmtId="15" fontId="13" fillId="60" borderId="27" xfId="0" applyNumberFormat="1" applyFont="1" applyFill="1" applyBorder="1" applyAlignment="1">
      <alignment horizontal="center" vertical="center" wrapText="1"/>
    </xf>
    <xf numFmtId="0" fontId="13" fillId="60" borderId="27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left" vertical="center" wrapText="1"/>
    </xf>
    <xf numFmtId="0" fontId="13" fillId="15" borderId="34" xfId="0" applyFont="1" applyFill="1" applyBorder="1" applyAlignment="1">
      <alignment horizontal="left" vertical="center" wrapText="1"/>
    </xf>
    <xf numFmtId="15" fontId="13" fillId="15" borderId="27" xfId="0" applyNumberFormat="1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194" fontId="9" fillId="0" borderId="0" xfId="0" applyNumberFormat="1" applyFont="1" applyBorder="1" applyAlignment="1">
      <alignment wrapText="1"/>
    </xf>
    <xf numFmtId="200" fontId="9" fillId="0" borderId="0" xfId="0" applyNumberFormat="1" applyFont="1" applyBorder="1" applyAlignment="1">
      <alignment wrapText="1"/>
    </xf>
    <xf numFmtId="197" fontId="9" fillId="0" borderId="35" xfId="87" applyNumberFormat="1" applyFont="1" applyBorder="1" applyAlignment="1">
      <alignment wrapText="1"/>
    </xf>
    <xf numFmtId="204" fontId="10" fillId="0" borderId="0" xfId="0" applyNumberFormat="1" applyFont="1" applyBorder="1" applyAlignment="1">
      <alignment wrapText="1"/>
    </xf>
    <xf numFmtId="197" fontId="10" fillId="0" borderId="35" xfId="87" applyNumberFormat="1" applyFont="1" applyBorder="1" applyAlignment="1">
      <alignment wrapText="1"/>
    </xf>
    <xf numFmtId="185" fontId="9" fillId="0" borderId="0" xfId="0" applyNumberFormat="1" applyFont="1" applyBorder="1" applyAlignment="1">
      <alignment wrapText="1"/>
    </xf>
    <xf numFmtId="188" fontId="9" fillId="0" borderId="35" xfId="0" applyNumberFormat="1" applyFont="1" applyBorder="1" applyAlignment="1">
      <alignment wrapText="1"/>
    </xf>
    <xf numFmtId="200" fontId="13" fillId="0" borderId="28" xfId="0" applyNumberFormat="1" applyFont="1" applyBorder="1" applyAlignment="1">
      <alignment wrapText="1"/>
    </xf>
    <xf numFmtId="180" fontId="9" fillId="0" borderId="0" xfId="0" applyNumberFormat="1" applyFont="1" applyBorder="1" applyAlignment="1">
      <alignment wrapText="1"/>
    </xf>
    <xf numFmtId="194" fontId="9" fillId="0" borderId="27" xfId="0" applyNumberFormat="1" applyFont="1" applyBorder="1" applyAlignment="1">
      <alignment wrapText="1"/>
    </xf>
    <xf numFmtId="200" fontId="9" fillId="0" borderId="27" xfId="0" applyNumberFormat="1" applyFont="1" applyBorder="1" applyAlignment="1">
      <alignment wrapText="1"/>
    </xf>
    <xf numFmtId="193" fontId="9" fillId="0" borderId="36" xfId="87" applyNumberFormat="1" applyFont="1" applyBorder="1" applyAlignment="1">
      <alignment wrapText="1"/>
    </xf>
    <xf numFmtId="180" fontId="9" fillId="0" borderId="27" xfId="0" applyNumberFormat="1" applyFont="1" applyBorder="1" applyAlignment="1">
      <alignment wrapText="1"/>
    </xf>
    <xf numFmtId="187" fontId="9" fillId="0" borderId="0" xfId="0" applyNumberFormat="1" applyFont="1" applyBorder="1" applyAlignment="1">
      <alignment wrapText="1"/>
    </xf>
    <xf numFmtId="197" fontId="10" fillId="0" borderId="31" xfId="0" applyNumberFormat="1" applyFont="1" applyBorder="1" applyAlignment="1">
      <alignment wrapText="1"/>
    </xf>
    <xf numFmtId="182" fontId="9" fillId="0" borderId="27" xfId="0" applyNumberFormat="1" applyFont="1" applyBorder="1" applyAlignment="1">
      <alignment wrapText="1"/>
    </xf>
    <xf numFmtId="197" fontId="9" fillId="0" borderId="36" xfId="0" applyNumberFormat="1" applyFont="1" applyBorder="1" applyAlignment="1">
      <alignment wrapText="1"/>
    </xf>
    <xf numFmtId="197" fontId="9" fillId="0" borderId="36" xfId="87" applyNumberFormat="1" applyFont="1" applyBorder="1" applyAlignment="1">
      <alignment wrapText="1"/>
    </xf>
    <xf numFmtId="37" fontId="5" fillId="0" borderId="0" xfId="83" applyFont="1" applyAlignment="1" applyProtection="1">
      <alignment horizontal="right" wrapText="1"/>
      <protection hidden="1"/>
    </xf>
    <xf numFmtId="37" fontId="5" fillId="0" borderId="0" xfId="83" applyFont="1" applyFill="1" applyAlignment="1" applyProtection="1">
      <alignment horizontal="right"/>
      <protection hidden="1"/>
    </xf>
    <xf numFmtId="37" fontId="4" fillId="0" borderId="0" xfId="83" applyFont="1" applyBorder="1" applyAlignment="1" applyProtection="1">
      <alignment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4" fillId="0" borderId="28" xfId="83" applyFont="1" applyBorder="1" applyAlignment="1" applyProtection="1">
      <alignment wrapText="1"/>
      <protection hidden="1"/>
    </xf>
    <xf numFmtId="37" fontId="5" fillId="0" borderId="0" xfId="83" applyFont="1" applyFill="1" applyBorder="1" applyAlignment="1" applyProtection="1">
      <alignment wrapText="1"/>
      <protection hidden="1"/>
    </xf>
    <xf numFmtId="0" fontId="7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0" borderId="27" xfId="83" applyFont="1" applyBorder="1" applyAlignment="1" applyProtection="1">
      <alignment wrapText="1"/>
      <protection hidden="1"/>
    </xf>
    <xf numFmtId="172" fontId="7" fillId="15" borderId="27" xfId="83" applyNumberFormat="1" applyFont="1" applyFill="1" applyBorder="1" applyAlignment="1" applyProtection="1" quotePrefix="1">
      <alignment horizontal="right" vertical="center" wrapText="1"/>
      <protection/>
    </xf>
    <xf numFmtId="37" fontId="4" fillId="54" borderId="27" xfId="83" applyFont="1" applyFill="1" applyBorder="1" applyAlignment="1" applyProtection="1">
      <alignment horizontal="center" vertical="center"/>
      <protection hidden="1"/>
    </xf>
    <xf numFmtId="37" fontId="2" fillId="61" borderId="27" xfId="83" applyFont="1" applyFill="1" applyBorder="1" applyAlignment="1" applyProtection="1">
      <alignment vertical="center"/>
      <protection hidden="1"/>
    </xf>
    <xf numFmtId="37" fontId="8" fillId="15" borderId="37" xfId="83" applyFont="1" applyFill="1" applyBorder="1" applyAlignment="1" applyProtection="1">
      <alignment vertical="center"/>
      <protection hidden="1"/>
    </xf>
    <xf numFmtId="37" fontId="2" fillId="61" borderId="27" xfId="83" applyFont="1" applyFill="1" applyBorder="1" applyAlignment="1" applyProtection="1">
      <alignment horizontal="right" vertical="center"/>
      <protection hidden="1"/>
    </xf>
    <xf numFmtId="37" fontId="2" fillId="61" borderId="27" xfId="83" applyFont="1" applyFill="1" applyBorder="1" applyAlignment="1" applyProtection="1">
      <alignment vertical="center" wrapText="1"/>
      <protection hidden="1"/>
    </xf>
    <xf numFmtId="37" fontId="8" fillId="61" borderId="27" xfId="83" applyFont="1" applyFill="1" applyBorder="1" applyAlignment="1" applyProtection="1">
      <alignment horizontal="right" vertical="center" wrapText="1"/>
      <protection hidden="1"/>
    </xf>
    <xf numFmtId="0" fontId="9" fillId="16" borderId="27" xfId="0" applyNumberFormat="1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15" fontId="9" fillId="16" borderId="36" xfId="0" applyNumberFormat="1" applyFont="1" applyFill="1" applyBorder="1" applyAlignment="1">
      <alignment horizontal="center" vertical="center" wrapText="1"/>
    </xf>
    <xf numFmtId="188" fontId="10" fillId="0" borderId="3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87" fontId="10" fillId="0" borderId="0" xfId="0" applyNumberFormat="1" applyFont="1" applyBorder="1" applyAlignment="1">
      <alignment wrapText="1"/>
    </xf>
    <xf numFmtId="188" fontId="10" fillId="0" borderId="0" xfId="0" applyNumberFormat="1" applyFont="1" applyBorder="1" applyAlignment="1">
      <alignment wrapText="1"/>
    </xf>
    <xf numFmtId="184" fontId="10" fillId="0" borderId="28" xfId="0" applyNumberFormat="1" applyFont="1" applyBorder="1" applyAlignment="1">
      <alignment wrapText="1"/>
    </xf>
    <xf numFmtId="0" fontId="9" fillId="45" borderId="27" xfId="0" applyNumberFormat="1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15" fontId="9" fillId="45" borderId="36" xfId="0" applyNumberFormat="1" applyFont="1" applyFill="1" applyBorder="1" applyAlignment="1">
      <alignment horizontal="center" vertical="center" wrapText="1"/>
    </xf>
    <xf numFmtId="0" fontId="9" fillId="54" borderId="27" xfId="0" applyNumberFormat="1" applyFont="1" applyFill="1" applyBorder="1" applyAlignment="1">
      <alignment horizontal="center" vertical="center" wrapText="1"/>
    </xf>
    <xf numFmtId="0" fontId="9" fillId="54" borderId="27" xfId="0" applyFont="1" applyFill="1" applyBorder="1" applyAlignment="1">
      <alignment horizontal="center" vertical="center" wrapText="1"/>
    </xf>
    <xf numFmtId="15" fontId="9" fillId="54" borderId="36" xfId="0" applyNumberFormat="1" applyFont="1" applyFill="1" applyBorder="1" applyAlignment="1">
      <alignment horizontal="center" vertical="center" wrapText="1"/>
    </xf>
    <xf numFmtId="0" fontId="9" fillId="54" borderId="36" xfId="0" applyFont="1" applyFill="1" applyBorder="1" applyAlignment="1">
      <alignment horizontal="center" vertical="center" wrapText="1"/>
    </xf>
    <xf numFmtId="0" fontId="9" fillId="60" borderId="27" xfId="0" applyNumberFormat="1" applyFont="1" applyFill="1" applyBorder="1" applyAlignment="1">
      <alignment horizontal="center" vertical="center" wrapText="1"/>
    </xf>
    <xf numFmtId="0" fontId="9" fillId="60" borderId="27" xfId="0" applyFont="1" applyFill="1" applyBorder="1" applyAlignment="1">
      <alignment horizontal="center" vertical="center" wrapText="1"/>
    </xf>
    <xf numFmtId="15" fontId="9" fillId="60" borderId="36" xfId="0" applyNumberFormat="1" applyFont="1" applyFill="1" applyBorder="1" applyAlignment="1">
      <alignment horizontal="center" vertical="center" wrapText="1"/>
    </xf>
    <xf numFmtId="0" fontId="9" fillId="60" borderId="36" xfId="0" applyFont="1" applyFill="1" applyBorder="1" applyAlignment="1">
      <alignment horizontal="center" vertical="center" wrapText="1"/>
    </xf>
    <xf numFmtId="0" fontId="9" fillId="15" borderId="27" xfId="0" applyNumberFormat="1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15" fontId="9" fillId="15" borderId="36" xfId="0" applyNumberFormat="1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185" fontId="9" fillId="0" borderId="27" xfId="0" applyNumberFormat="1" applyFont="1" applyFill="1" applyBorder="1" applyAlignment="1">
      <alignment wrapText="1"/>
    </xf>
    <xf numFmtId="37" fontId="1" fillId="0" borderId="0" xfId="83" applyFont="1" applyFill="1" applyBorder="1" applyProtection="1">
      <alignment/>
      <protection locked="0"/>
    </xf>
    <xf numFmtId="37" fontId="4" fillId="0" borderId="0" xfId="83" applyFont="1" applyProtection="1">
      <alignment/>
      <protection hidden="1"/>
    </xf>
    <xf numFmtId="37" fontId="4" fillId="0" borderId="0" xfId="83" applyFont="1" applyFill="1" applyAlignment="1" applyProtection="1">
      <alignment horizontal="right"/>
      <protection hidden="1"/>
    </xf>
    <xf numFmtId="37" fontId="1" fillId="0" borderId="28" xfId="83" applyFont="1" applyFill="1" applyBorder="1" applyProtection="1">
      <alignment/>
      <protection locked="0"/>
    </xf>
    <xf numFmtId="174" fontId="1" fillId="0" borderId="0" xfId="83" applyNumberFormat="1" applyFont="1" applyFill="1" applyBorder="1" applyProtection="1">
      <alignment/>
      <protection locked="0"/>
    </xf>
    <xf numFmtId="174" fontId="1" fillId="0" borderId="28" xfId="83" applyNumberFormat="1" applyFont="1" applyFill="1" applyBorder="1" applyProtection="1">
      <alignment/>
      <protection locked="0"/>
    </xf>
    <xf numFmtId="37" fontId="45" fillId="0" borderId="0" xfId="83" applyFont="1" applyFill="1" applyBorder="1" applyAlignment="1" applyProtection="1">
      <alignment horizontal="right" vertical="center"/>
      <protection hidden="1"/>
    </xf>
    <xf numFmtId="37" fontId="4" fillId="0" borderId="0" xfId="83" applyFont="1" applyBorder="1" applyAlignment="1" applyProtection="1">
      <alignment vertical="center"/>
      <protection hidden="1"/>
    </xf>
    <xf numFmtId="37" fontId="45" fillId="0" borderId="0" xfId="83" applyFont="1" applyFill="1" applyBorder="1" applyAlignment="1" applyProtection="1">
      <alignment vertical="center"/>
      <protection hidden="1"/>
    </xf>
    <xf numFmtId="0" fontId="1" fillId="0" borderId="0" xfId="0" applyFont="1" applyAlignment="1">
      <alignment/>
    </xf>
    <xf numFmtId="0" fontId="4" fillId="54" borderId="27" xfId="83" applyNumberFormat="1" applyFont="1" applyFill="1" applyBorder="1" applyAlignment="1" applyProtection="1">
      <alignment horizontal="center" vertical="center"/>
      <protection hidden="1"/>
    </xf>
    <xf numFmtId="37" fontId="4" fillId="0" borderId="30" xfId="83" applyFont="1" applyBorder="1" applyAlignment="1" applyProtection="1">
      <alignment vertical="center"/>
      <protection hidden="1"/>
    </xf>
    <xf numFmtId="37" fontId="45" fillId="0" borderId="28" xfId="83" applyFont="1" applyFill="1" applyBorder="1" applyAlignment="1" applyProtection="1">
      <alignment vertical="center"/>
      <protection hidden="1"/>
    </xf>
    <xf numFmtId="37" fontId="45" fillId="0" borderId="38" xfId="83" applyFont="1" applyFill="1" applyBorder="1" applyAlignment="1" applyProtection="1">
      <alignment vertical="center"/>
      <protection hidden="1"/>
    </xf>
    <xf numFmtId="37" fontId="45" fillId="0" borderId="0" xfId="83" applyFont="1" applyFill="1" applyBorder="1" applyAlignment="1" applyProtection="1" quotePrefix="1">
      <alignment horizontal="right" vertical="center"/>
      <protection hidden="1"/>
    </xf>
    <xf numFmtId="37" fontId="45" fillId="0" borderId="28" xfId="83" applyFont="1" applyFill="1" applyBorder="1" applyAlignment="1" applyProtection="1" quotePrefix="1">
      <alignment horizontal="right"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181" fontId="10" fillId="0" borderId="0" xfId="0" applyNumberFormat="1" applyFont="1" applyBorder="1" applyAlignment="1">
      <alignment wrapText="1"/>
    </xf>
    <xf numFmtId="182" fontId="10" fillId="0" borderId="0" xfId="0" applyNumberFormat="1" applyFont="1" applyBorder="1" applyAlignment="1">
      <alignment wrapText="1"/>
    </xf>
    <xf numFmtId="185" fontId="10" fillId="0" borderId="0" xfId="0" applyNumberFormat="1" applyFont="1" applyBorder="1" applyAlignment="1">
      <alignment wrapText="1"/>
    </xf>
    <xf numFmtId="185" fontId="10" fillId="0" borderId="28" xfId="0" applyNumberFormat="1" applyFont="1" applyBorder="1" applyAlignment="1">
      <alignment wrapText="1"/>
    </xf>
    <xf numFmtId="180" fontId="10" fillId="0" borderId="0" xfId="0" applyNumberFormat="1" applyFont="1" applyBorder="1" applyAlignment="1">
      <alignment wrapText="1"/>
    </xf>
    <xf numFmtId="184" fontId="10" fillId="0" borderId="28" xfId="0" applyNumberFormat="1" applyFont="1" applyBorder="1" applyAlignment="1">
      <alignment wrapText="1"/>
    </xf>
    <xf numFmtId="199" fontId="10" fillId="0" borderId="0" xfId="79" applyNumberFormat="1" applyFont="1" applyBorder="1" applyAlignment="1">
      <alignment wrapText="1"/>
    </xf>
    <xf numFmtId="199" fontId="10" fillId="0" borderId="28" xfId="79" applyNumberFormat="1" applyFont="1" applyBorder="1" applyAlignment="1">
      <alignment wrapText="1"/>
    </xf>
    <xf numFmtId="200" fontId="10" fillId="0" borderId="28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80" fontId="10" fillId="0" borderId="28" xfId="0" applyNumberFormat="1" applyFont="1" applyBorder="1" applyAlignment="1">
      <alignment wrapText="1"/>
    </xf>
    <xf numFmtId="199" fontId="10" fillId="0" borderId="0" xfId="79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205" fontId="10" fillId="0" borderId="28" xfId="0" applyNumberFormat="1" applyFont="1" applyBorder="1" applyAlignment="1">
      <alignment wrapText="1"/>
    </xf>
    <xf numFmtId="197" fontId="10" fillId="0" borderId="31" xfId="87" applyNumberFormat="1" applyFont="1" applyBorder="1" applyAlignment="1">
      <alignment wrapText="1"/>
    </xf>
    <xf numFmtId="37" fontId="4" fillId="0" borderId="27" xfId="83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199" fontId="13" fillId="0" borderId="0" xfId="79" applyNumberFormat="1" applyFont="1" applyBorder="1" applyAlignment="1">
      <alignment wrapText="1"/>
    </xf>
    <xf numFmtId="49" fontId="10" fillId="0" borderId="28" xfId="0" applyNumberFormat="1" applyFont="1" applyFill="1" applyBorder="1" applyAlignment="1">
      <alignment horizontal="right" vertical="center" wrapText="1"/>
    </xf>
    <xf numFmtId="49" fontId="13" fillId="0" borderId="28" xfId="0" applyNumberFormat="1" applyFont="1" applyFill="1" applyBorder="1" applyAlignment="1">
      <alignment horizontal="right" wrapText="1"/>
    </xf>
    <xf numFmtId="49" fontId="10" fillId="0" borderId="28" xfId="0" applyNumberFormat="1" applyFont="1" applyFill="1" applyBorder="1" applyAlignment="1">
      <alignment horizontal="right" wrapText="1"/>
    </xf>
    <xf numFmtId="37" fontId="4" fillId="54" borderId="27" xfId="83" applyFont="1" applyFill="1" applyBorder="1" applyAlignment="1" applyProtection="1">
      <alignment horizontal="center" vertical="center"/>
      <protection hidden="1"/>
    </xf>
    <xf numFmtId="37" fontId="2" fillId="61" borderId="30" xfId="83" applyFont="1" applyFill="1" applyBorder="1" applyAlignment="1" applyProtection="1">
      <alignment vertical="center"/>
      <protection hidden="1"/>
    </xf>
    <xf numFmtId="37" fontId="4" fillId="0" borderId="30" xfId="83" applyFont="1" applyFill="1" applyBorder="1" applyAlignment="1" applyProtection="1">
      <alignment vertical="center"/>
      <protection hidden="1"/>
    </xf>
    <xf numFmtId="37" fontId="2" fillId="0" borderId="30" xfId="83" applyFont="1" applyFill="1" applyBorder="1" applyAlignment="1" applyProtection="1">
      <alignment vertical="center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7">
      <selection activeCell="C37" sqref="C37:C38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3" ht="12.75">
      <c r="A4" s="1" t="s">
        <v>2</v>
      </c>
      <c r="B4" s="2"/>
      <c r="C4" s="2"/>
    </row>
    <row r="5" spans="1:3" ht="12.75">
      <c r="A5" s="3" t="s">
        <v>0</v>
      </c>
      <c r="B5" s="102">
        <v>2012</v>
      </c>
      <c r="C5" s="102">
        <v>2013</v>
      </c>
    </row>
    <row r="6" spans="1:3" ht="12.75">
      <c r="A6" s="4" t="s">
        <v>3</v>
      </c>
      <c r="B6" s="136">
        <v>4492748</v>
      </c>
      <c r="C6" s="136">
        <v>4579681</v>
      </c>
    </row>
    <row r="7" spans="1:3" ht="12" customHeight="1">
      <c r="A7" s="4" t="s">
        <v>4</v>
      </c>
      <c r="B7" s="136">
        <v>0</v>
      </c>
      <c r="C7" s="136">
        <v>0</v>
      </c>
    </row>
    <row r="8" spans="1:3" ht="12.75">
      <c r="A8" s="4" t="s">
        <v>5</v>
      </c>
      <c r="B8" s="136">
        <v>203577</v>
      </c>
      <c r="C8" s="136">
        <v>271660</v>
      </c>
    </row>
    <row r="9" spans="1:3" ht="12.75">
      <c r="A9" s="96" t="s">
        <v>94</v>
      </c>
      <c r="B9" s="6">
        <v>0</v>
      </c>
      <c r="C9" s="6">
        <v>0</v>
      </c>
    </row>
    <row r="10" spans="1:3" ht="12.75">
      <c r="A10" s="96"/>
      <c r="B10" s="137"/>
      <c r="C10" s="137"/>
    </row>
    <row r="11" spans="1:3" ht="12.75">
      <c r="A11" s="4" t="s">
        <v>93</v>
      </c>
      <c r="B11" s="136">
        <v>-2726044</v>
      </c>
      <c r="C11" s="136">
        <v>-2454762</v>
      </c>
    </row>
    <row r="12" spans="1:3" ht="12.75">
      <c r="A12" s="4" t="s">
        <v>6</v>
      </c>
      <c r="B12" s="136">
        <v>-912712</v>
      </c>
      <c r="C12" s="136">
        <v>-1040482</v>
      </c>
    </row>
    <row r="13" spans="1:3" ht="12.75">
      <c r="A13" s="4" t="s">
        <v>7</v>
      </c>
      <c r="B13" s="136">
        <v>-382033</v>
      </c>
      <c r="C13" s="136">
        <v>-482703</v>
      </c>
    </row>
    <row r="14" spans="1:3" ht="12.75">
      <c r="A14" s="4" t="s">
        <v>8</v>
      </c>
      <c r="B14" s="136">
        <v>-326589</v>
      </c>
      <c r="C14" s="136">
        <v>-414929</v>
      </c>
    </row>
    <row r="15" spans="1:3" ht="12.75">
      <c r="A15" s="4" t="s">
        <v>9</v>
      </c>
      <c r="B15" s="136">
        <v>-46827</v>
      </c>
      <c r="C15" s="136">
        <v>-60902</v>
      </c>
    </row>
    <row r="16" spans="1:3" ht="12.75">
      <c r="A16" s="4" t="s">
        <v>10</v>
      </c>
      <c r="B16" s="136">
        <v>33372</v>
      </c>
      <c r="C16" s="136">
        <v>18240</v>
      </c>
    </row>
    <row r="17" spans="1:3" ht="12.75">
      <c r="A17" s="4"/>
      <c r="B17" s="137"/>
      <c r="C17" s="137"/>
    </row>
    <row r="18" spans="1:3" ht="12.75">
      <c r="A18" s="103" t="s">
        <v>11</v>
      </c>
      <c r="B18" s="8">
        <f>SUM(B6:B16)</f>
        <v>335492</v>
      </c>
      <c r="C18" s="8">
        <f>SUM(C6:C16)</f>
        <v>415803</v>
      </c>
    </row>
    <row r="19" spans="1:3" ht="12.75">
      <c r="A19" s="4"/>
      <c r="B19" s="9"/>
      <c r="C19" s="9"/>
    </row>
    <row r="20" spans="1:3" ht="12.75">
      <c r="A20" s="4" t="s">
        <v>12</v>
      </c>
      <c r="B20" s="138">
        <v>5405</v>
      </c>
      <c r="C20" s="138">
        <v>4912</v>
      </c>
    </row>
    <row r="21" spans="1:3" ht="12.75">
      <c r="A21" s="4" t="s">
        <v>13</v>
      </c>
      <c r="B21" s="138">
        <v>114608</v>
      </c>
      <c r="C21" s="138">
        <v>109603</v>
      </c>
    </row>
    <row r="22" spans="1:3" ht="12.75">
      <c r="A22" s="4" t="s">
        <v>14</v>
      </c>
      <c r="B22" s="138">
        <v>-248714</v>
      </c>
      <c r="C22" s="138">
        <v>-269577</v>
      </c>
    </row>
    <row r="23" spans="1:3" ht="12.75">
      <c r="A23" s="96" t="s">
        <v>94</v>
      </c>
      <c r="B23" s="6">
        <v>0</v>
      </c>
      <c r="C23" s="6">
        <v>0</v>
      </c>
    </row>
    <row r="24" spans="1:3" ht="12.75">
      <c r="A24" s="4"/>
      <c r="B24" s="138"/>
      <c r="C24" s="138"/>
    </row>
    <row r="25" spans="1:3" ht="12.75">
      <c r="A25" s="99" t="s">
        <v>102</v>
      </c>
      <c r="B25" s="138">
        <v>6667</v>
      </c>
      <c r="C25" s="138">
        <v>45225</v>
      </c>
    </row>
    <row r="26" spans="1:3" ht="12.75">
      <c r="A26" s="4"/>
      <c r="B26" s="137"/>
      <c r="C26" s="137"/>
    </row>
    <row r="27" spans="1:3" ht="12.75">
      <c r="A27" s="103" t="s">
        <v>15</v>
      </c>
      <c r="B27" s="8">
        <f>SUM(B18:B25)</f>
        <v>213458</v>
      </c>
      <c r="C27" s="8">
        <f>SUM(C18:C25)</f>
        <v>305966</v>
      </c>
    </row>
    <row r="28" spans="1:3" ht="12.75">
      <c r="A28" s="7"/>
      <c r="B28" s="9"/>
      <c r="C28" s="9"/>
    </row>
    <row r="29" spans="1:3" ht="12.75">
      <c r="A29" s="4" t="s">
        <v>16</v>
      </c>
      <c r="B29" s="138">
        <v>-79064</v>
      </c>
      <c r="C29" s="138">
        <v>-124258</v>
      </c>
    </row>
    <row r="30" spans="1:3" ht="12.75">
      <c r="A30" s="96" t="s">
        <v>94</v>
      </c>
      <c r="B30" s="97">
        <v>18217</v>
      </c>
      <c r="C30" s="97">
        <v>0</v>
      </c>
    </row>
    <row r="31" spans="1:3" ht="12.75">
      <c r="A31" s="5"/>
      <c r="B31" s="136"/>
      <c r="C31" s="136"/>
    </row>
    <row r="32" spans="1:3" ht="12.75">
      <c r="A32" s="103" t="s">
        <v>17</v>
      </c>
      <c r="B32" s="8">
        <f>SUM(B27:B29)</f>
        <v>134394</v>
      </c>
      <c r="C32" s="8">
        <f>SUM(C27:C29)</f>
        <v>181708</v>
      </c>
    </row>
    <row r="33" spans="1:3" ht="12.75">
      <c r="A33" s="4"/>
      <c r="B33" s="136"/>
      <c r="C33" s="136"/>
    </row>
    <row r="34" spans="1:3" ht="12.75">
      <c r="A34" s="4" t="s">
        <v>18</v>
      </c>
      <c r="B34" s="138">
        <v>118686</v>
      </c>
      <c r="C34" s="138">
        <v>164934</v>
      </c>
    </row>
    <row r="35" spans="1:3" ht="12.75">
      <c r="A35" s="4" t="s">
        <v>19</v>
      </c>
      <c r="B35" s="138">
        <v>15708</v>
      </c>
      <c r="C35" s="138">
        <v>16774</v>
      </c>
    </row>
    <row r="36" spans="1:3" ht="12.75">
      <c r="A36" s="10" t="s">
        <v>20</v>
      </c>
      <c r="B36" s="139"/>
      <c r="C36" s="139"/>
    </row>
    <row r="37" spans="1:3" ht="12.75">
      <c r="A37" s="99" t="s">
        <v>95</v>
      </c>
      <c r="B37" s="140">
        <v>0.108</v>
      </c>
      <c r="C37" s="140">
        <v>0.122</v>
      </c>
    </row>
    <row r="38" spans="1:3" ht="12.75">
      <c r="A38" s="100" t="s">
        <v>96</v>
      </c>
      <c r="B38" s="141">
        <v>0.102</v>
      </c>
      <c r="C38" s="141">
        <v>0.118</v>
      </c>
    </row>
    <row r="39" ht="12.75">
      <c r="A39" s="98"/>
    </row>
    <row r="40" ht="12.75">
      <c r="A40" s="10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9.57421875" style="0" bestFit="1" customWidth="1"/>
    <col min="2" max="2" width="10.140625" style="0" bestFit="1" customWidth="1"/>
    <col min="3" max="3" width="10.421875" style="0" bestFit="1" customWidth="1"/>
  </cols>
  <sheetData>
    <row r="5" spans="1:3" ht="14.25" customHeight="1">
      <c r="A5" s="1" t="s">
        <v>103</v>
      </c>
      <c r="B5" s="104">
        <v>41274</v>
      </c>
      <c r="C5" s="104">
        <v>41639</v>
      </c>
    </row>
    <row r="6" spans="1:3" ht="12.75">
      <c r="A6" s="11" t="s">
        <v>21</v>
      </c>
      <c r="B6" s="105"/>
      <c r="C6" s="175"/>
    </row>
    <row r="7" spans="1:3" ht="12.75">
      <c r="A7" s="12" t="s">
        <v>22</v>
      </c>
      <c r="B7" s="13"/>
      <c r="C7" s="13"/>
    </row>
    <row r="8" spans="1:3" ht="13.5">
      <c r="A8" s="14" t="s">
        <v>23</v>
      </c>
      <c r="B8" s="142">
        <v>1947597</v>
      </c>
      <c r="C8" s="142">
        <v>2129221</v>
      </c>
    </row>
    <row r="9" spans="1:3" ht="13.5">
      <c r="A9" s="14" t="s">
        <v>24</v>
      </c>
      <c r="B9" s="142">
        <v>1855966</v>
      </c>
      <c r="C9" s="142">
        <v>2546160</v>
      </c>
    </row>
    <row r="10" spans="1:3" ht="13.5">
      <c r="A10" s="152" t="s">
        <v>104</v>
      </c>
      <c r="B10" s="142">
        <v>0</v>
      </c>
      <c r="C10" s="142">
        <v>2999</v>
      </c>
    </row>
    <row r="11" spans="1:3" ht="13.5">
      <c r="A11" s="14" t="s">
        <v>25</v>
      </c>
      <c r="B11" s="142">
        <v>378391</v>
      </c>
      <c r="C11" s="142">
        <v>378564</v>
      </c>
    </row>
    <row r="12" spans="1:3" ht="13.5">
      <c r="A12" s="14" t="s">
        <v>26</v>
      </c>
      <c r="B12" s="142">
        <v>139730</v>
      </c>
      <c r="C12" s="142">
        <v>140114</v>
      </c>
    </row>
    <row r="13" spans="1:3" ht="13.5">
      <c r="A13" s="14" t="s">
        <v>27</v>
      </c>
      <c r="B13" s="142">
        <v>17557</v>
      </c>
      <c r="C13" s="142">
        <v>52640</v>
      </c>
    </row>
    <row r="14" spans="1:3" ht="13.5">
      <c r="A14" s="14" t="s">
        <v>28</v>
      </c>
      <c r="B14" s="142">
        <v>111451</v>
      </c>
      <c r="C14" s="142">
        <v>152006</v>
      </c>
    </row>
    <row r="15" spans="1:3" ht="13.5">
      <c r="A15" s="14" t="s">
        <v>29</v>
      </c>
      <c r="B15" s="142">
        <v>88568</v>
      </c>
      <c r="C15" s="142">
        <v>37560</v>
      </c>
    </row>
    <row r="16" spans="1:8" ht="12.75">
      <c r="A16" s="108"/>
      <c r="B16" s="106">
        <f>SUM(B8:B15)</f>
        <v>4539260</v>
      </c>
      <c r="C16" s="106">
        <f>SUM(C8:C15)</f>
        <v>5439264</v>
      </c>
      <c r="H16" t="s">
        <v>86</v>
      </c>
    </row>
    <row r="17" spans="1:3" ht="12.75">
      <c r="A17" s="12" t="s">
        <v>30</v>
      </c>
      <c r="B17" s="143"/>
      <c r="C17" s="143"/>
    </row>
    <row r="18" spans="1:3" ht="13.5">
      <c r="A18" s="14" t="s">
        <v>31</v>
      </c>
      <c r="B18" s="144">
        <v>71822</v>
      </c>
      <c r="C18" s="144">
        <v>77813</v>
      </c>
    </row>
    <row r="19" spans="1:3" ht="13.5">
      <c r="A19" s="14" t="s">
        <v>32</v>
      </c>
      <c r="B19" s="144">
        <v>1307961</v>
      </c>
      <c r="C19" s="144">
        <v>1397839</v>
      </c>
    </row>
    <row r="20" spans="1:3" ht="13.5">
      <c r="A20" s="14" t="s">
        <v>33</v>
      </c>
      <c r="B20" s="144">
        <v>20635</v>
      </c>
      <c r="C20" s="144">
        <v>22835</v>
      </c>
    </row>
    <row r="21" spans="1:3" ht="13.5">
      <c r="A21" s="14" t="s">
        <v>27</v>
      </c>
      <c r="B21" s="144">
        <v>47286</v>
      </c>
      <c r="C21" s="144">
        <v>72229</v>
      </c>
    </row>
    <row r="22" spans="1:3" ht="13.5">
      <c r="A22" s="14" t="s">
        <v>29</v>
      </c>
      <c r="B22" s="144">
        <v>34199</v>
      </c>
      <c r="C22" s="144">
        <v>11385</v>
      </c>
    </row>
    <row r="23" spans="1:3" ht="13.5">
      <c r="A23" s="152" t="s">
        <v>99</v>
      </c>
      <c r="B23" s="144">
        <v>30882</v>
      </c>
      <c r="C23" s="144">
        <v>29919</v>
      </c>
    </row>
    <row r="24" spans="1:3" ht="13.5">
      <c r="A24" s="14" t="s">
        <v>34</v>
      </c>
      <c r="B24" s="144">
        <v>209108</v>
      </c>
      <c r="C24" s="144">
        <v>237246</v>
      </c>
    </row>
    <row r="25" spans="1:3" ht="13.5">
      <c r="A25" s="14" t="s">
        <v>35</v>
      </c>
      <c r="B25" s="144">
        <v>424162</v>
      </c>
      <c r="C25" s="144">
        <v>942347</v>
      </c>
    </row>
    <row r="26" spans="1:3" ht="12.75">
      <c r="A26" s="108"/>
      <c r="B26" s="106">
        <f>SUM(B18:B25)</f>
        <v>2146055</v>
      </c>
      <c r="C26" s="106">
        <f>SUM(C18:C25)</f>
        <v>2791613</v>
      </c>
    </row>
    <row r="27" spans="1:3" s="170" customFormat="1" ht="12.75">
      <c r="A27" s="169" t="s">
        <v>100</v>
      </c>
      <c r="B27" s="176">
        <v>10606</v>
      </c>
      <c r="C27" s="176">
        <v>14154</v>
      </c>
    </row>
    <row r="28" spans="1:3" ht="13.5" thickBot="1">
      <c r="A28" s="107" t="s">
        <v>36</v>
      </c>
      <c r="B28" s="15">
        <f>B16+B26+B27</f>
        <v>6695921</v>
      </c>
      <c r="C28" s="15">
        <f>C16+C26+C27</f>
        <v>8245031</v>
      </c>
    </row>
    <row r="29" spans="2:3" ht="12.75">
      <c r="B29" s="145"/>
      <c r="C29" s="145"/>
    </row>
    <row r="30" spans="2:3" ht="12.75">
      <c r="B30" s="145"/>
      <c r="C30" s="145"/>
    </row>
    <row r="31" spans="1:3" ht="12.75">
      <c r="A31" s="16" t="s">
        <v>37</v>
      </c>
      <c r="B31" s="146"/>
      <c r="C31" s="146"/>
    </row>
    <row r="32" spans="1:3" ht="12.75">
      <c r="A32" s="17" t="s">
        <v>38</v>
      </c>
      <c r="B32" s="147"/>
      <c r="C32" s="177"/>
    </row>
    <row r="33" spans="1:3" ht="13.5">
      <c r="A33" s="18" t="s">
        <v>39</v>
      </c>
      <c r="B33" s="144">
        <v>1101201</v>
      </c>
      <c r="C33" s="144">
        <v>1410357</v>
      </c>
    </row>
    <row r="34" spans="1:3" ht="13.5">
      <c r="A34" s="18" t="s">
        <v>40</v>
      </c>
      <c r="B34" s="142">
        <v>517342</v>
      </c>
      <c r="C34" s="142">
        <v>585115</v>
      </c>
    </row>
    <row r="35" spans="1:3" ht="13.5">
      <c r="A35" s="18" t="s">
        <v>41</v>
      </c>
      <c r="B35" s="148">
        <v>118686</v>
      </c>
      <c r="C35" s="148">
        <v>164934</v>
      </c>
    </row>
    <row r="36" spans="1:3" ht="12.75">
      <c r="A36" s="109" t="s">
        <v>37</v>
      </c>
      <c r="B36" s="106">
        <f>SUM(B33:B35)</f>
        <v>1737229</v>
      </c>
      <c r="C36" s="106">
        <f>SUM(C33:C35)</f>
        <v>2160406</v>
      </c>
    </row>
    <row r="37" spans="1:3" ht="13.5">
      <c r="A37" s="19" t="s">
        <v>19</v>
      </c>
      <c r="B37" s="149">
        <v>141393</v>
      </c>
      <c r="C37" s="149">
        <v>145317</v>
      </c>
    </row>
    <row r="38" spans="1:3" ht="12.75">
      <c r="A38" s="109" t="s">
        <v>42</v>
      </c>
      <c r="B38" s="106">
        <f>SUM(B36:B37)</f>
        <v>1878622</v>
      </c>
      <c r="C38" s="106">
        <f>SUM(C36:C37)</f>
        <v>2305723</v>
      </c>
    </row>
    <row r="39" spans="1:3" ht="12.75">
      <c r="A39" s="17"/>
      <c r="B39" s="21"/>
      <c r="C39" s="178"/>
    </row>
    <row r="40" spans="1:3" ht="12.75">
      <c r="A40" s="16" t="s">
        <v>44</v>
      </c>
      <c r="B40" s="146"/>
      <c r="C40" s="146"/>
    </row>
    <row r="41" ht="12.75">
      <c r="A41" s="17"/>
    </row>
    <row r="42" ht="12.75">
      <c r="A42" s="17" t="s">
        <v>43</v>
      </c>
    </row>
    <row r="43" spans="1:3" ht="13.5">
      <c r="A43" s="18" t="s">
        <v>49</v>
      </c>
      <c r="B43" s="150">
        <v>2440994</v>
      </c>
      <c r="C43" s="150">
        <v>3277462</v>
      </c>
    </row>
    <row r="44" spans="1:3" ht="13.5">
      <c r="A44" s="18" t="s">
        <v>45</v>
      </c>
      <c r="B44" s="150">
        <v>112962</v>
      </c>
      <c r="C44" s="150">
        <v>145355</v>
      </c>
    </row>
    <row r="45" spans="1:3" ht="13.5">
      <c r="A45" s="18" t="s">
        <v>46</v>
      </c>
      <c r="B45" s="150">
        <v>251897</v>
      </c>
      <c r="C45" s="150">
        <v>315067</v>
      </c>
    </row>
    <row r="46" spans="1:3" ht="13.5">
      <c r="A46" s="18" t="s">
        <v>47</v>
      </c>
      <c r="B46" s="150">
        <v>75211</v>
      </c>
      <c r="C46" s="150">
        <v>74716</v>
      </c>
    </row>
    <row r="47" spans="1:3" ht="13.5">
      <c r="A47" s="18" t="s">
        <v>48</v>
      </c>
      <c r="B47" s="150">
        <v>13356</v>
      </c>
      <c r="C47" s="150">
        <v>15527</v>
      </c>
    </row>
    <row r="48" spans="1:3" ht="13.5">
      <c r="A48" s="18" t="s">
        <v>29</v>
      </c>
      <c r="B48" s="151">
        <v>32963</v>
      </c>
      <c r="C48" s="151">
        <v>30828</v>
      </c>
    </row>
    <row r="49" spans="1:3" ht="12.75">
      <c r="A49" s="110"/>
      <c r="B49" s="106">
        <f>SUM(B43:B48)</f>
        <v>2927383</v>
      </c>
      <c r="C49" s="106">
        <f>SUM(C43:C48)</f>
        <v>3858955</v>
      </c>
    </row>
    <row r="50" spans="1:3" ht="12.75">
      <c r="A50" s="17" t="s">
        <v>50</v>
      </c>
      <c r="B50" s="147"/>
      <c r="C50" s="147"/>
    </row>
    <row r="51" spans="1:3" ht="13.5">
      <c r="A51" s="18" t="s">
        <v>51</v>
      </c>
      <c r="B51" s="150">
        <v>317560</v>
      </c>
      <c r="C51" s="150">
        <v>383181</v>
      </c>
    </row>
    <row r="52" spans="1:3" ht="13.5">
      <c r="A52" s="18" t="s">
        <v>52</v>
      </c>
      <c r="B52" s="150">
        <v>3767</v>
      </c>
      <c r="C52" s="150">
        <v>1972</v>
      </c>
    </row>
    <row r="53" spans="1:3" ht="13.5">
      <c r="A53" s="18" t="s">
        <v>53</v>
      </c>
      <c r="B53" s="150">
        <v>1165838</v>
      </c>
      <c r="C53" s="150">
        <v>1192426</v>
      </c>
    </row>
    <row r="54" spans="1:3" ht="13.5">
      <c r="A54" s="19" t="s">
        <v>101</v>
      </c>
      <c r="B54" s="150">
        <v>18010</v>
      </c>
      <c r="C54" s="150">
        <v>6722</v>
      </c>
    </row>
    <row r="55" spans="1:3" ht="13.5">
      <c r="A55" s="18" t="s">
        <v>54</v>
      </c>
      <c r="B55" s="150">
        <v>350060</v>
      </c>
      <c r="C55" s="150">
        <v>469877</v>
      </c>
    </row>
    <row r="56" spans="1:3" ht="13.5">
      <c r="A56" s="18" t="s">
        <v>29</v>
      </c>
      <c r="B56" s="151">
        <v>38229</v>
      </c>
      <c r="C56" s="151">
        <v>15321</v>
      </c>
    </row>
    <row r="57" spans="1:3" ht="12.75">
      <c r="A57" s="110"/>
      <c r="B57" s="106">
        <f>SUM(B51:B56)</f>
        <v>1893464</v>
      </c>
      <c r="C57" s="106">
        <f>SUM(C51:C56)</f>
        <v>2069499</v>
      </c>
    </row>
    <row r="58" spans="1:3" ht="12.75">
      <c r="A58" s="20" t="s">
        <v>55</v>
      </c>
      <c r="B58" s="21">
        <f>B49+B57</f>
        <v>4820847</v>
      </c>
      <c r="C58" s="21">
        <f>C49+C57</f>
        <v>5928454</v>
      </c>
    </row>
    <row r="59" spans="1:3" ht="12.75">
      <c r="A59" s="22" t="s">
        <v>56</v>
      </c>
      <c r="B59" s="23">
        <f>B38+B58</f>
        <v>6699469</v>
      </c>
      <c r="C59" s="23">
        <f>C38+C58</f>
        <v>8234177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M2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5.140625" style="27" customWidth="1"/>
    <col min="2" max="7" width="10.7109375" style="0" customWidth="1"/>
  </cols>
  <sheetData>
    <row r="2" spans="1:7" ht="12.75">
      <c r="A2" s="54" t="s">
        <v>87</v>
      </c>
      <c r="B2" s="111">
        <v>2012</v>
      </c>
      <c r="C2" s="55" t="s">
        <v>1</v>
      </c>
      <c r="D2" s="111">
        <v>2013</v>
      </c>
      <c r="E2" s="56" t="s">
        <v>1</v>
      </c>
      <c r="F2" s="112" t="s">
        <v>97</v>
      </c>
      <c r="G2" s="113" t="s">
        <v>98</v>
      </c>
    </row>
    <row r="3" spans="1:7" s="28" customFormat="1" ht="12.75">
      <c r="A3" s="29" t="s">
        <v>57</v>
      </c>
      <c r="B3" s="78">
        <v>1769.2929031900003</v>
      </c>
      <c r="C3" s="45">
        <f>B3/$B$3</f>
        <v>1</v>
      </c>
      <c r="D3" s="78">
        <v>1695.6</v>
      </c>
      <c r="E3" s="45">
        <f>D3/$D$3</f>
        <v>1</v>
      </c>
      <c r="F3" s="79">
        <f>D3-B3</f>
        <v>-73.69290319000038</v>
      </c>
      <c r="G3" s="80">
        <f>D3/B3-1</f>
        <v>-0.041651047747455205</v>
      </c>
    </row>
    <row r="4" spans="1:7" ht="12.75">
      <c r="A4" s="25" t="s">
        <v>58</v>
      </c>
      <c r="B4" s="153">
        <v>-1459.7443827409973</v>
      </c>
      <c r="C4" s="45">
        <f>B4/$B$3</f>
        <v>-0.825043937105669</v>
      </c>
      <c r="D4" s="153">
        <v>-1326.9</v>
      </c>
      <c r="E4" s="45">
        <f>D4/$D$3</f>
        <v>-0.7825548478414721</v>
      </c>
      <c r="F4" s="81">
        <f>D4-B4</f>
        <v>132.84438274099716</v>
      </c>
      <c r="G4" s="82">
        <f>D4/B4-1</f>
        <v>-0.09100523647267067</v>
      </c>
    </row>
    <row r="5" spans="1:7" ht="12.75">
      <c r="A5" s="25" t="s">
        <v>7</v>
      </c>
      <c r="B5" s="153">
        <v>-77.82547960900285</v>
      </c>
      <c r="C5" s="45">
        <f>B5/$B$3</f>
        <v>-0.04398676978169361</v>
      </c>
      <c r="D5" s="153">
        <v>-97.7</v>
      </c>
      <c r="E5" s="45">
        <f>D5/$D$3</f>
        <v>-0.05761972163246049</v>
      </c>
      <c r="F5" s="81">
        <f>D5-B5</f>
        <v>-19.874520390997148</v>
      </c>
      <c r="G5" s="82">
        <f>D5/B5-1</f>
        <v>0.25537292530476186</v>
      </c>
    </row>
    <row r="6" spans="1:7" ht="12.75">
      <c r="A6" s="25" t="s">
        <v>10</v>
      </c>
      <c r="B6" s="154">
        <v>8.98129029</v>
      </c>
      <c r="C6" s="45">
        <f>B6/$B$3</f>
        <v>0.005076203196094277</v>
      </c>
      <c r="D6" s="154">
        <v>5.1</v>
      </c>
      <c r="E6" s="45">
        <f>D6/$D$3</f>
        <v>0.003007784854918613</v>
      </c>
      <c r="F6" s="44">
        <f>D6-B6</f>
        <v>-3.881290290000001</v>
      </c>
      <c r="G6" s="82">
        <f>D6/B6-1</f>
        <v>-0.4321528605217815</v>
      </c>
    </row>
    <row r="7" spans="1:13" s="28" customFormat="1" ht="12.75">
      <c r="A7" s="32" t="s">
        <v>59</v>
      </c>
      <c r="B7" s="90">
        <f>SUM(B3:B6)</f>
        <v>240.70433113000018</v>
      </c>
      <c r="C7" s="46">
        <f>B7/$B$3</f>
        <v>0.13604549630873158</v>
      </c>
      <c r="D7" s="90">
        <f>SUM(D3:D6)</f>
        <v>276.09999999999985</v>
      </c>
      <c r="E7" s="46">
        <f>D7/$D$3</f>
        <v>0.162833215380986</v>
      </c>
      <c r="F7" s="88">
        <f>D7-B7</f>
        <v>35.39566886999967</v>
      </c>
      <c r="G7" s="89">
        <f>D7/B7-1</f>
        <v>0.14705040288985538</v>
      </c>
      <c r="M7" s="31"/>
    </row>
    <row r="10" spans="1:5" ht="12.75">
      <c r="A10" s="54" t="s">
        <v>90</v>
      </c>
      <c r="B10" s="111">
        <f>B2</f>
        <v>2012</v>
      </c>
      <c r="C10" s="111">
        <f>D2</f>
        <v>2013</v>
      </c>
      <c r="D10" s="112" t="s">
        <v>97</v>
      </c>
      <c r="E10" s="134" t="s">
        <v>98</v>
      </c>
    </row>
    <row r="11" spans="1:5" ht="12.75">
      <c r="A11" s="29" t="s">
        <v>62</v>
      </c>
      <c r="B11" s="83">
        <v>1116.285</v>
      </c>
      <c r="C11" s="83">
        <v>1221.2</v>
      </c>
      <c r="D11" s="79">
        <f>C11-B11</f>
        <v>104.91499999999996</v>
      </c>
      <c r="E11" s="84">
        <f>C11/B11-1</f>
        <v>0.09398585486681266</v>
      </c>
    </row>
    <row r="12" spans="1:5" ht="12.75">
      <c r="A12" s="25" t="s">
        <v>63</v>
      </c>
      <c r="B12" s="155">
        <v>2360.055697617887</v>
      </c>
      <c r="C12" s="155">
        <v>2878.4</v>
      </c>
      <c r="D12" s="44">
        <f>C12-B12</f>
        <v>518.3443023821133</v>
      </c>
      <c r="E12" s="82">
        <f>C12/B12-1</f>
        <v>0.21963223279234567</v>
      </c>
    </row>
    <row r="13" spans="1:5" ht="12.75">
      <c r="A13" s="25" t="s">
        <v>92</v>
      </c>
      <c r="B13" s="155">
        <v>3478.928788</v>
      </c>
      <c r="C13" s="155">
        <v>3185.1</v>
      </c>
      <c r="D13" s="44">
        <f>C13-B13</f>
        <v>-293.82878800000026</v>
      </c>
      <c r="E13" s="34">
        <f>C13/B13-1</f>
        <v>-0.08445955807244887</v>
      </c>
    </row>
    <row r="14" spans="1:5" ht="12.75">
      <c r="A14" s="40" t="s">
        <v>88</v>
      </c>
      <c r="B14" s="171">
        <v>1395.985</v>
      </c>
      <c r="C14" s="171">
        <v>956.4</v>
      </c>
      <c r="D14" s="47">
        <f>C14-B14</f>
        <v>-439.5849999999999</v>
      </c>
      <c r="E14" s="41">
        <f>C14/B14-1</f>
        <v>-0.31489235199518617</v>
      </c>
    </row>
    <row r="15" spans="1:5" ht="12.75">
      <c r="A15" s="26" t="s">
        <v>91</v>
      </c>
      <c r="B15" s="156">
        <v>525.9542236241413</v>
      </c>
      <c r="C15" s="156">
        <v>531.9</v>
      </c>
      <c r="D15" s="85">
        <f>C15-B15</f>
        <v>5.945776375858713</v>
      </c>
      <c r="E15" s="168">
        <f>C15/B15-1</f>
        <v>0.011304741190000689</v>
      </c>
    </row>
    <row r="16" spans="2:5" ht="12.75">
      <c r="B16" s="115"/>
      <c r="C16" s="115"/>
      <c r="D16" s="116"/>
      <c r="E16" s="117"/>
    </row>
    <row r="18" spans="1:5" ht="12.75">
      <c r="A18" s="57" t="s">
        <v>89</v>
      </c>
      <c r="B18" s="111">
        <f>B10</f>
        <v>2012</v>
      </c>
      <c r="C18" s="111">
        <f>C10</f>
        <v>2013</v>
      </c>
      <c r="D18" s="112" t="s">
        <v>97</v>
      </c>
      <c r="E18" s="134" t="s">
        <v>98</v>
      </c>
    </row>
    <row r="19" spans="1:5" ht="12.75">
      <c r="A19" s="29" t="s">
        <v>59</v>
      </c>
      <c r="B19" s="86">
        <f>B7</f>
        <v>240.70433113000018</v>
      </c>
      <c r="C19" s="86">
        <f>D7</f>
        <v>276.09999999999985</v>
      </c>
      <c r="D19" s="79">
        <f>C19-B19</f>
        <v>35.39566886999967</v>
      </c>
      <c r="E19" s="84">
        <f>C19/B19-1</f>
        <v>0.14705040288985538</v>
      </c>
    </row>
    <row r="20" spans="1:5" ht="12.75">
      <c r="A20" s="25" t="s">
        <v>64</v>
      </c>
      <c r="B20" s="157">
        <v>662.081</v>
      </c>
      <c r="C20" s="157">
        <v>830.732</v>
      </c>
      <c r="D20" s="44">
        <f>C20-B20</f>
        <v>168.65099999999995</v>
      </c>
      <c r="E20" s="34">
        <f>C20/B20-1</f>
        <v>0.2547286510260829</v>
      </c>
    </row>
    <row r="21" spans="1:5" ht="12.75">
      <c r="A21" s="26" t="s">
        <v>65</v>
      </c>
      <c r="B21" s="158">
        <f>B19/B20</f>
        <v>0.36355722506762794</v>
      </c>
      <c r="C21" s="158">
        <f>C19/C20</f>
        <v>0.33235748713183055</v>
      </c>
      <c r="D21" s="172"/>
      <c r="E21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0.421875" style="27" customWidth="1"/>
    <col min="2" max="7" width="10.7109375" style="0" customWidth="1"/>
  </cols>
  <sheetData>
    <row r="2" spans="1:7" ht="12.75">
      <c r="A2" s="58" t="s">
        <v>87</v>
      </c>
      <c r="B2" s="119">
        <v>2012</v>
      </c>
      <c r="C2" s="63" t="s">
        <v>1</v>
      </c>
      <c r="D2" s="119">
        <v>2013</v>
      </c>
      <c r="E2" s="64" t="s">
        <v>1</v>
      </c>
      <c r="F2" s="120" t="s">
        <v>97</v>
      </c>
      <c r="G2" s="121" t="s">
        <v>98</v>
      </c>
    </row>
    <row r="3" spans="1:7" s="28" customFormat="1" ht="12.75">
      <c r="A3" s="29" t="s">
        <v>57</v>
      </c>
      <c r="B3" s="78">
        <v>1678.4237360299999</v>
      </c>
      <c r="C3" s="45">
        <f>B3/$B$3</f>
        <v>1</v>
      </c>
      <c r="D3" s="78">
        <v>1521.7</v>
      </c>
      <c r="E3" s="45">
        <f>D3/$D$3</f>
        <v>1</v>
      </c>
      <c r="F3" s="79">
        <f>D3-B3</f>
        <v>-156.72373602999983</v>
      </c>
      <c r="G3" s="80">
        <f>D3/B3-1</f>
        <v>-0.09337554794160663</v>
      </c>
    </row>
    <row r="4" spans="1:7" ht="12.75">
      <c r="A4" s="25" t="s">
        <v>58</v>
      </c>
      <c r="B4" s="153">
        <v>-1599.9046061699999</v>
      </c>
      <c r="C4" s="45">
        <f>B4/$B$3</f>
        <v>-0.9532185298774895</v>
      </c>
      <c r="D4" s="153">
        <v>-1410.8</v>
      </c>
      <c r="E4" s="45">
        <f>D4/$D$3</f>
        <v>-0.9271209831109942</v>
      </c>
      <c r="F4" s="81">
        <f>D4-B4</f>
        <v>189.1046061699999</v>
      </c>
      <c r="G4" s="82">
        <f>D4/B4-1</f>
        <v>-0.11819742592197169</v>
      </c>
    </row>
    <row r="5" spans="1:7" ht="12.75">
      <c r="A5" s="25" t="s">
        <v>7</v>
      </c>
      <c r="B5" s="153">
        <v>-24.311345520000003</v>
      </c>
      <c r="C5" s="45">
        <f>B5/$B$3</f>
        <v>-0.01448462923761075</v>
      </c>
      <c r="D5" s="153">
        <v>-32.1</v>
      </c>
      <c r="E5" s="45">
        <f>D5/$D$3</f>
        <v>-0.021094828152723927</v>
      </c>
      <c r="F5" s="81">
        <f>D5-B5</f>
        <v>-7.788654479999998</v>
      </c>
      <c r="G5" s="82">
        <f>D5/B5-1</f>
        <v>0.3203711811669401</v>
      </c>
    </row>
    <row r="6" spans="1:7" ht="12.75">
      <c r="A6" s="25" t="s">
        <v>10</v>
      </c>
      <c r="B6" s="154">
        <v>8.04293762</v>
      </c>
      <c r="C6" s="45">
        <f>B6/$B$3</f>
        <v>0.00479195893584303</v>
      </c>
      <c r="D6" s="154">
        <v>6.8</v>
      </c>
      <c r="E6" s="45">
        <f>D6/$D$3</f>
        <v>0.004468686337648682</v>
      </c>
      <c r="F6" s="44">
        <f>D6-B6</f>
        <v>-1.2429376200000002</v>
      </c>
      <c r="G6" s="82">
        <f>D6/B6-1</f>
        <v>-0.15453776701055655</v>
      </c>
    </row>
    <row r="7" spans="1:7" s="28" customFormat="1" ht="12.75">
      <c r="A7" s="32" t="s">
        <v>59</v>
      </c>
      <c r="B7" s="87">
        <f>SUM(B3:B6)</f>
        <v>62.25072196000002</v>
      </c>
      <c r="C7" s="46">
        <f>B7/$B$3</f>
        <v>0.03708879982074286</v>
      </c>
      <c r="D7" s="87">
        <f>SUM(D3:D6)</f>
        <v>85.6000000000001</v>
      </c>
      <c r="E7" s="46">
        <f>D7/$D$3</f>
        <v>0.05625287507393053</v>
      </c>
      <c r="F7" s="88">
        <f>D7-B7</f>
        <v>23.349278040000073</v>
      </c>
      <c r="G7" s="89">
        <f>D7/B7-1</f>
        <v>0.375084453719323</v>
      </c>
    </row>
    <row r="10" spans="1:5" ht="12.75">
      <c r="A10" s="58" t="s">
        <v>90</v>
      </c>
      <c r="B10" s="59">
        <f>B2</f>
        <v>2012</v>
      </c>
      <c r="C10" s="59">
        <f>D2</f>
        <v>2013</v>
      </c>
      <c r="D10" s="60" t="s">
        <v>60</v>
      </c>
      <c r="E10" s="61" t="s">
        <v>61</v>
      </c>
    </row>
    <row r="11" spans="1:5" ht="12.75">
      <c r="A11" s="29" t="s">
        <v>62</v>
      </c>
      <c r="B11" s="86">
        <v>541.062</v>
      </c>
      <c r="C11" s="86">
        <v>719.2</v>
      </c>
      <c r="D11" s="79">
        <f>C11-B11</f>
        <v>178.13800000000003</v>
      </c>
      <c r="E11" s="84">
        <f>C11/B11-1</f>
        <v>0.32923768440585377</v>
      </c>
    </row>
    <row r="12" spans="1:5" ht="12.75">
      <c r="A12" s="25" t="s">
        <v>66</v>
      </c>
      <c r="B12" s="159">
        <v>9534.962477</v>
      </c>
      <c r="C12" s="159">
        <v>9425</v>
      </c>
      <c r="D12" s="44">
        <f>C12-B12</f>
        <v>-109.96247699999913</v>
      </c>
      <c r="E12" s="34">
        <f>C12/B12-1</f>
        <v>-0.011532554770430137</v>
      </c>
    </row>
    <row r="13" spans="1:5" ht="12.75">
      <c r="A13" s="26" t="s">
        <v>67</v>
      </c>
      <c r="B13" s="160">
        <v>2233.41007346</v>
      </c>
      <c r="C13" s="160">
        <v>2970.6</v>
      </c>
      <c r="D13" s="161">
        <f>C13-B13</f>
        <v>737.1899265399998</v>
      </c>
      <c r="E13" s="35">
        <f>C13/B13-1</f>
        <v>0.33007369998915825</v>
      </c>
    </row>
    <row r="15" s="28" customFormat="1" ht="12.75"/>
    <row r="16" spans="1:5" ht="12.75">
      <c r="A16" s="62" t="s">
        <v>89</v>
      </c>
      <c r="B16" s="59">
        <f>B10</f>
        <v>2012</v>
      </c>
      <c r="C16" s="59">
        <f>C10</f>
        <v>2013</v>
      </c>
      <c r="D16" s="60" t="s">
        <v>60</v>
      </c>
      <c r="E16" s="61" t="s">
        <v>61</v>
      </c>
    </row>
    <row r="17" spans="1:5" ht="12.75">
      <c r="A17" s="29" t="s">
        <v>59</v>
      </c>
      <c r="B17" s="48">
        <f>B7</f>
        <v>62.25072196000002</v>
      </c>
      <c r="C17" s="49">
        <f>D7</f>
        <v>85.6000000000001</v>
      </c>
      <c r="D17" s="79">
        <f>C17-B17</f>
        <v>23.349278040000073</v>
      </c>
      <c r="E17" s="84">
        <f>C17/B17-1</f>
        <v>0.375084453719323</v>
      </c>
    </row>
    <row r="18" spans="1:5" ht="12.75">
      <c r="A18" s="25" t="s">
        <v>68</v>
      </c>
      <c r="B18" s="42">
        <f>GAS!B20</f>
        <v>662.081</v>
      </c>
      <c r="C18" s="42">
        <f>GAS!C20</f>
        <v>830.732</v>
      </c>
      <c r="D18" s="44">
        <f>C18-B18</f>
        <v>168.65099999999995</v>
      </c>
      <c r="E18" s="34">
        <f>C18/B18-1</f>
        <v>0.2547286510260829</v>
      </c>
    </row>
    <row r="19" spans="1:5" ht="12.75">
      <c r="A19" s="26" t="s">
        <v>65</v>
      </c>
      <c r="B19" s="50">
        <f>B17/B18</f>
        <v>0.09402281889980232</v>
      </c>
      <c r="C19" s="51">
        <f>C17/C18</f>
        <v>0.10304165482971656</v>
      </c>
      <c r="D19" s="173"/>
      <c r="E19" s="24"/>
    </row>
  </sheetData>
  <sheetProtection/>
  <printOptions/>
  <pageMargins left="0.75" right="0.75" top="1" bottom="1" header="0.5" footer="0.5"/>
  <pageSetup orientation="portrait" paperSize="9"/>
  <ignoredErrors>
    <ignoredError sqref="B7: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J2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3.421875" style="27" customWidth="1"/>
    <col min="2" max="7" width="10.7109375" style="0" customWidth="1"/>
  </cols>
  <sheetData>
    <row r="2" spans="1:7" ht="12.75">
      <c r="A2" s="65" t="s">
        <v>87</v>
      </c>
      <c r="B2" s="122">
        <v>2012</v>
      </c>
      <c r="C2" s="67" t="s">
        <v>1</v>
      </c>
      <c r="D2" s="122">
        <v>2013</v>
      </c>
      <c r="E2" s="68" t="s">
        <v>1</v>
      </c>
      <c r="F2" s="123" t="s">
        <v>97</v>
      </c>
      <c r="G2" s="124" t="s">
        <v>98</v>
      </c>
    </row>
    <row r="3" spans="1:7" s="28" customFormat="1" ht="12.75">
      <c r="A3" s="29" t="s">
        <v>57</v>
      </c>
      <c r="B3" s="78">
        <v>617.1141101000001</v>
      </c>
      <c r="C3" s="45">
        <f>B3/$B$3</f>
        <v>1</v>
      </c>
      <c r="D3" s="78">
        <v>730.5</v>
      </c>
      <c r="E3" s="45">
        <f>D3/$D$3</f>
        <v>1</v>
      </c>
      <c r="F3" s="79">
        <f>D3-B3</f>
        <v>113.38588989999994</v>
      </c>
      <c r="G3" s="80">
        <f>D3/B3-1</f>
        <v>0.1837356949780753</v>
      </c>
    </row>
    <row r="4" spans="1:7" ht="12.75">
      <c r="A4" s="25" t="s">
        <v>58</v>
      </c>
      <c r="B4" s="153">
        <v>-355.0076723068661</v>
      </c>
      <c r="C4" s="45">
        <f>B4/$B$3</f>
        <v>-0.575270710062583</v>
      </c>
      <c r="D4" s="153">
        <v>-388.2</v>
      </c>
      <c r="E4" s="45">
        <f>D4/$D$3</f>
        <v>-0.5314168377823408</v>
      </c>
      <c r="F4" s="81">
        <f>D4-B4</f>
        <v>-33.192327693133905</v>
      </c>
      <c r="G4" s="82">
        <f>D4/B4-1</f>
        <v>0.09349749394836371</v>
      </c>
    </row>
    <row r="5" spans="1:7" ht="12.75">
      <c r="A5" s="25" t="s">
        <v>7</v>
      </c>
      <c r="B5" s="153">
        <v>-108.2617146431339</v>
      </c>
      <c r="C5" s="45">
        <f>B5/$B$3</f>
        <v>-0.17543224643751973</v>
      </c>
      <c r="D5" s="153">
        <v>-121.9</v>
      </c>
      <c r="E5" s="45">
        <f>D5/$D$3</f>
        <v>-0.16687200547570158</v>
      </c>
      <c r="F5" s="81">
        <f>D5-B5</f>
        <v>-13.638285356866106</v>
      </c>
      <c r="G5" s="82">
        <f>D5/B5-1</f>
        <v>0.12597514644786822</v>
      </c>
    </row>
    <row r="6" spans="1:7" ht="12.75">
      <c r="A6" s="25" t="s">
        <v>10</v>
      </c>
      <c r="B6" s="154">
        <v>4.449943740000001</v>
      </c>
      <c r="C6" s="45">
        <f>B6/$B$3</f>
        <v>0.007210892875677257</v>
      </c>
      <c r="D6" s="154">
        <v>2</v>
      </c>
      <c r="E6" s="45">
        <f>D6/$D$3</f>
        <v>0.0027378507871321013</v>
      </c>
      <c r="F6" s="44">
        <f>D6-B6</f>
        <v>-2.449943740000001</v>
      </c>
      <c r="G6" s="82">
        <f>D6/B6-1</f>
        <v>-0.5505561155701264</v>
      </c>
    </row>
    <row r="7" spans="1:7" s="28" customFormat="1" ht="12.75">
      <c r="A7" s="32" t="s">
        <v>59</v>
      </c>
      <c r="B7" s="90">
        <f>SUM(B3:B6)</f>
        <v>158.2946668900001</v>
      </c>
      <c r="C7" s="46">
        <f>B7/$B$3</f>
        <v>0.2565079363755745</v>
      </c>
      <c r="D7" s="90">
        <f>SUM(D3:D6)</f>
        <v>222.4</v>
      </c>
      <c r="E7" s="46">
        <f>D7/$D$3</f>
        <v>0.30444900752908965</v>
      </c>
      <c r="F7" s="88">
        <f>D7-B7</f>
        <v>64.10533310999992</v>
      </c>
      <c r="G7" s="89">
        <f>D7/B7-1</f>
        <v>0.4049746865732824</v>
      </c>
    </row>
    <row r="10" spans="1:5" ht="12.75">
      <c r="A10" s="65" t="s">
        <v>90</v>
      </c>
      <c r="B10" s="122">
        <f>B2</f>
        <v>2012</v>
      </c>
      <c r="C10" s="122">
        <f>D2</f>
        <v>2013</v>
      </c>
      <c r="D10" s="123" t="s">
        <v>97</v>
      </c>
      <c r="E10" s="125" t="s">
        <v>98</v>
      </c>
    </row>
    <row r="11" spans="1:5" ht="12.75">
      <c r="A11" s="25" t="s">
        <v>62</v>
      </c>
      <c r="B11" s="155">
        <v>1188.665</v>
      </c>
      <c r="C11" s="155">
        <v>1441.1</v>
      </c>
      <c r="D11" s="44">
        <f>C11-B11</f>
        <v>252.43499999999995</v>
      </c>
      <c r="E11" s="43">
        <f>C11/B11-1</f>
        <v>0.21236849743199304</v>
      </c>
    </row>
    <row r="12" spans="1:5" ht="12.75">
      <c r="A12" s="25" t="s">
        <v>69</v>
      </c>
      <c r="B12" s="162"/>
      <c r="C12" s="162"/>
      <c r="D12" s="44"/>
      <c r="E12" s="43"/>
    </row>
    <row r="13" spans="1:5" ht="12.75">
      <c r="A13" s="37" t="s">
        <v>70</v>
      </c>
      <c r="B13" s="157">
        <v>252.7137857389991</v>
      </c>
      <c r="C13" s="157">
        <v>298</v>
      </c>
      <c r="D13" s="44">
        <f>C13-B13</f>
        <v>45.28621426100091</v>
      </c>
      <c r="E13" s="43">
        <f>C13/B13-1</f>
        <v>0.17919961955606234</v>
      </c>
    </row>
    <row r="14" spans="1:5" ht="12.75">
      <c r="A14" s="37" t="s">
        <v>71</v>
      </c>
      <c r="B14" s="157">
        <v>220.75442548014874</v>
      </c>
      <c r="C14" s="157">
        <v>249.3</v>
      </c>
      <c r="D14" s="44">
        <f>C14-B14</f>
        <v>28.54557451985127</v>
      </c>
      <c r="E14" s="43">
        <f>C14/B14-1</f>
        <v>0.12930918353171683</v>
      </c>
    </row>
    <row r="15" spans="1:5" ht="12.75">
      <c r="A15" s="36" t="s">
        <v>72</v>
      </c>
      <c r="B15" s="163">
        <v>217.03571807291394</v>
      </c>
      <c r="C15" s="163">
        <v>248.5</v>
      </c>
      <c r="D15" s="161">
        <f>C15-B15</f>
        <v>31.464281927086063</v>
      </c>
      <c r="E15" s="92">
        <f>C15/B15-1</f>
        <v>0.1449728284655687</v>
      </c>
    </row>
    <row r="18" spans="1:10" ht="12.75">
      <c r="A18" s="66" t="s">
        <v>89</v>
      </c>
      <c r="B18" s="122">
        <f>B10</f>
        <v>2012</v>
      </c>
      <c r="C18" s="122">
        <f>C10</f>
        <v>2013</v>
      </c>
      <c r="D18" s="123" t="s">
        <v>97</v>
      </c>
      <c r="E18" s="125" t="s">
        <v>98</v>
      </c>
      <c r="J18" s="30"/>
    </row>
    <row r="19" spans="1:5" s="28" customFormat="1" ht="12.75">
      <c r="A19" s="29" t="s">
        <v>59</v>
      </c>
      <c r="B19" s="48">
        <f>B7</f>
        <v>158.2946668900001</v>
      </c>
      <c r="C19" s="52">
        <f>D7</f>
        <v>222.4</v>
      </c>
      <c r="D19" s="91">
        <f>C19-B19</f>
        <v>64.10533310999992</v>
      </c>
      <c r="E19" s="84">
        <f>C19/B19-1</f>
        <v>0.4049746865732824</v>
      </c>
    </row>
    <row r="20" spans="1:5" ht="12.75">
      <c r="A20" s="25" t="s">
        <v>68</v>
      </c>
      <c r="B20" s="69">
        <f>Electricity!B18</f>
        <v>662.081</v>
      </c>
      <c r="C20" s="42">
        <f>Electricity!C18</f>
        <v>830.732</v>
      </c>
      <c r="D20" s="116">
        <f>C20-B20</f>
        <v>168.65099999999995</v>
      </c>
      <c r="E20" s="114">
        <f>C20/B20-1</f>
        <v>0.2547286510260829</v>
      </c>
    </row>
    <row r="21" spans="1:5" ht="12.75">
      <c r="A21" s="26" t="s">
        <v>65</v>
      </c>
      <c r="B21" s="118">
        <f>B19/B20</f>
        <v>0.23908655721882985</v>
      </c>
      <c r="C21" s="118">
        <f>C19/C20</f>
        <v>0.267715701333282</v>
      </c>
      <c r="D21" s="174"/>
      <c r="E21" s="24"/>
    </row>
  </sheetData>
  <sheetProtection/>
  <printOptions/>
  <pageMargins left="0.75" right="0.75" top="1" bottom="1" header="0.5" footer="0.5"/>
  <pageSetup orientation="portrait" paperSize="9"/>
  <ignoredErrors>
    <ignoredError sqref="B7: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G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6.421875" style="27" customWidth="1"/>
    <col min="2" max="7" width="12.7109375" style="0" customWidth="1"/>
  </cols>
  <sheetData>
    <row r="2" spans="1:7" ht="12.75">
      <c r="A2" s="70" t="s">
        <v>87</v>
      </c>
      <c r="B2" s="126">
        <v>2012</v>
      </c>
      <c r="C2" s="72" t="s">
        <v>1</v>
      </c>
      <c r="D2" s="126">
        <v>2013</v>
      </c>
      <c r="E2" s="73" t="s">
        <v>1</v>
      </c>
      <c r="F2" s="127" t="s">
        <v>97</v>
      </c>
      <c r="G2" s="128" t="s">
        <v>98</v>
      </c>
    </row>
    <row r="3" spans="1:7" s="28" customFormat="1" ht="12.75">
      <c r="A3" s="29" t="s">
        <v>57</v>
      </c>
      <c r="B3" s="78">
        <v>737.75085754</v>
      </c>
      <c r="C3" s="45">
        <f>B3/$B$3</f>
        <v>1</v>
      </c>
      <c r="D3" s="78">
        <v>872.9</v>
      </c>
      <c r="E3" s="45">
        <f>D3/$D$3</f>
        <v>1</v>
      </c>
      <c r="F3" s="79">
        <f>D3-B3</f>
        <v>135.14914246</v>
      </c>
      <c r="G3" s="80">
        <f>D3/B3-1</f>
        <v>0.18319076295031267</v>
      </c>
    </row>
    <row r="4" spans="1:7" ht="12.75">
      <c r="A4" s="25" t="s">
        <v>58</v>
      </c>
      <c r="B4" s="153">
        <v>-409.0536300221369</v>
      </c>
      <c r="C4" s="45">
        <f>B4/$B$3</f>
        <v>-0.5544603924773595</v>
      </c>
      <c r="D4" s="153">
        <v>-455.1</v>
      </c>
      <c r="E4" s="45">
        <f>D4/$D$3</f>
        <v>-0.5213655630656433</v>
      </c>
      <c r="F4" s="81">
        <f>D4-B4</f>
        <v>-46.04636997786315</v>
      </c>
      <c r="G4" s="82">
        <f>D4/B4-1</f>
        <v>0.11256805122441094</v>
      </c>
    </row>
    <row r="5" spans="1:7" ht="12.75">
      <c r="A5" s="25" t="s">
        <v>7</v>
      </c>
      <c r="B5" s="153">
        <v>-153.8203688678632</v>
      </c>
      <c r="C5" s="45">
        <f>B5/$B$3</f>
        <v>-0.20849907159819636</v>
      </c>
      <c r="D5" s="153">
        <v>-183.6</v>
      </c>
      <c r="E5" s="45">
        <f>D5/$D$3</f>
        <v>-0.21033337152021994</v>
      </c>
      <c r="F5" s="81">
        <f>D5-B5</f>
        <v>-29.779631132136785</v>
      </c>
      <c r="G5" s="82">
        <f>D5/B5-1</f>
        <v>0.19360005018398097</v>
      </c>
    </row>
    <row r="6" spans="1:7" ht="12.75">
      <c r="A6" s="25" t="s">
        <v>10</v>
      </c>
      <c r="B6" s="154">
        <v>8.643583190000001</v>
      </c>
      <c r="C6" s="45">
        <f>B6/$B$3</f>
        <v>0.011716127608203229</v>
      </c>
      <c r="D6" s="154">
        <v>3.5</v>
      </c>
      <c r="E6" s="45">
        <f>D6/$D$3</f>
        <v>0.00400962309542903</v>
      </c>
      <c r="F6" s="44">
        <f>D6-B6</f>
        <v>-5.143583190000001</v>
      </c>
      <c r="G6" s="82">
        <f>D6/B6-1</f>
        <v>-0.5950753381943212</v>
      </c>
    </row>
    <row r="7" spans="1:7" s="28" customFormat="1" ht="12.75">
      <c r="A7" s="32" t="s">
        <v>59</v>
      </c>
      <c r="B7" s="93">
        <f>SUM(B3:B6)</f>
        <v>183.52044183999988</v>
      </c>
      <c r="C7" s="46">
        <f>B7/$B$3</f>
        <v>0.24875666353264742</v>
      </c>
      <c r="D7" s="93">
        <f>SUM(D3:D6)</f>
        <v>237.69999999999996</v>
      </c>
      <c r="E7" s="46">
        <f>D7/$D$3</f>
        <v>0.2723106885095658</v>
      </c>
      <c r="F7" s="88">
        <f>D7-B7</f>
        <v>54.179558160000084</v>
      </c>
      <c r="G7" s="95">
        <f>D7/B7-1</f>
        <v>0.29522355993037497</v>
      </c>
    </row>
    <row r="9" spans="1:7" ht="12.75">
      <c r="A9" s="71" t="s">
        <v>73</v>
      </c>
      <c r="B9" s="126">
        <f>B2</f>
        <v>2012</v>
      </c>
      <c r="C9" s="72" t="s">
        <v>1</v>
      </c>
      <c r="D9" s="126">
        <f>D2</f>
        <v>2013</v>
      </c>
      <c r="E9" s="73" t="s">
        <v>1</v>
      </c>
      <c r="F9" s="127" t="s">
        <v>97</v>
      </c>
      <c r="G9" s="128" t="s">
        <v>98</v>
      </c>
    </row>
    <row r="10" spans="1:7" ht="12.75">
      <c r="A10" s="25" t="s">
        <v>74</v>
      </c>
      <c r="B10" s="164">
        <v>1770.628</v>
      </c>
      <c r="C10" s="38">
        <f>B10/$B$13</f>
        <v>0.3646095088969203</v>
      </c>
      <c r="D10" s="164">
        <v>2010.6</v>
      </c>
      <c r="E10" s="38">
        <f aca="true" t="shared" si="0" ref="E10:E20">D10/$D$13</f>
        <v>0.31981802853643404</v>
      </c>
      <c r="F10" s="44">
        <f>D10-B10</f>
        <v>239.97199999999998</v>
      </c>
      <c r="G10" s="82">
        <f>D10/B10-1</f>
        <v>0.1355293150226926</v>
      </c>
    </row>
    <row r="11" spans="1:7" ht="12.75">
      <c r="A11" s="25" t="s">
        <v>75</v>
      </c>
      <c r="B11" s="164">
        <v>1558.783</v>
      </c>
      <c r="C11" s="38">
        <f>B11/$B$13</f>
        <v>0.3209861721981512</v>
      </c>
      <c r="D11" s="164">
        <v>1936.6</v>
      </c>
      <c r="E11" s="38">
        <f t="shared" si="0"/>
        <v>0.3080471471519239</v>
      </c>
      <c r="F11" s="44">
        <f aca="true" t="shared" si="1" ref="F11:F20">D11-B11</f>
        <v>377.817</v>
      </c>
      <c r="G11" s="82">
        <f aca="true" t="shared" si="2" ref="G11:G20">D11/B11-1</f>
        <v>0.24237947167758445</v>
      </c>
    </row>
    <row r="12" spans="1:7" ht="12.75" customHeight="1">
      <c r="A12" s="25" t="s">
        <v>76</v>
      </c>
      <c r="B12" s="164">
        <v>1526.82</v>
      </c>
      <c r="C12" s="38">
        <f>B12/$B$13</f>
        <v>0.31440431890492854</v>
      </c>
      <c r="D12" s="164">
        <v>2339.5</v>
      </c>
      <c r="E12" s="38">
        <f t="shared" si="0"/>
        <v>0.3721348243116421</v>
      </c>
      <c r="F12" s="44">
        <f t="shared" si="1"/>
        <v>812.6800000000001</v>
      </c>
      <c r="G12" s="82">
        <f t="shared" si="2"/>
        <v>0.5322696847041564</v>
      </c>
    </row>
    <row r="13" spans="1:7" ht="12.75">
      <c r="A13" s="32" t="s">
        <v>77</v>
      </c>
      <c r="B13" s="135">
        <f>SUM(B10:B12)</f>
        <v>4856.231</v>
      </c>
      <c r="C13" s="39">
        <f>B13/$B$13</f>
        <v>1</v>
      </c>
      <c r="D13" s="135">
        <f>SUM(D10:D12)</f>
        <v>6286.7</v>
      </c>
      <c r="E13" s="39">
        <f t="shared" si="0"/>
        <v>1</v>
      </c>
      <c r="F13" s="88">
        <f t="shared" si="1"/>
        <v>1430.469</v>
      </c>
      <c r="G13" s="94">
        <f t="shared" si="2"/>
        <v>0.2945636235179092</v>
      </c>
    </row>
    <row r="14" spans="1:7" ht="12.75">
      <c r="A14" s="25" t="s">
        <v>105</v>
      </c>
      <c r="B14" s="164">
        <v>1219.447</v>
      </c>
      <c r="C14" s="38">
        <f>B14/$B$20</f>
        <v>0.2511097598116729</v>
      </c>
      <c r="D14" s="164">
        <v>1252.2</v>
      </c>
      <c r="E14" s="38">
        <f t="shared" si="0"/>
        <v>0.19918240094167053</v>
      </c>
      <c r="F14" s="44">
        <f t="shared" si="1"/>
        <v>32.753000000000156</v>
      </c>
      <c r="G14" s="43">
        <f t="shared" si="2"/>
        <v>0.02685889587657364</v>
      </c>
    </row>
    <row r="15" spans="1:7" ht="12.75">
      <c r="A15" s="25" t="s">
        <v>78</v>
      </c>
      <c r="B15" s="164">
        <v>954.999</v>
      </c>
      <c r="C15" s="38">
        <f aca="true" t="shared" si="3" ref="C15:C20">B15/$B$20</f>
        <v>0.1966543601406111</v>
      </c>
      <c r="D15" s="164">
        <v>1410.6</v>
      </c>
      <c r="E15" s="38">
        <f t="shared" si="0"/>
        <v>0.22437844974310847</v>
      </c>
      <c r="F15" s="44">
        <f t="shared" si="1"/>
        <v>455.6009999999999</v>
      </c>
      <c r="G15" s="43">
        <f t="shared" si="2"/>
        <v>0.4770696094969731</v>
      </c>
    </row>
    <row r="16" spans="1:7" ht="12.75">
      <c r="A16" s="25" t="s">
        <v>79</v>
      </c>
      <c r="B16" s="164">
        <v>320.414</v>
      </c>
      <c r="C16" s="38">
        <f t="shared" si="3"/>
        <v>0.06597997500530761</v>
      </c>
      <c r="D16" s="164">
        <v>378.1</v>
      </c>
      <c r="E16" s="38">
        <f t="shared" si="0"/>
        <v>0.06014284123626068</v>
      </c>
      <c r="F16" s="44">
        <f t="shared" si="1"/>
        <v>57.686000000000035</v>
      </c>
      <c r="G16" s="43">
        <f t="shared" si="2"/>
        <v>0.18003582864668854</v>
      </c>
    </row>
    <row r="17" spans="1:7" ht="12.75">
      <c r="A17" s="25" t="s">
        <v>80</v>
      </c>
      <c r="B17" s="164">
        <v>485.852</v>
      </c>
      <c r="C17" s="38">
        <f t="shared" si="3"/>
        <v>0.10004713531955131</v>
      </c>
      <c r="D17" s="164">
        <v>527.8</v>
      </c>
      <c r="E17" s="38">
        <f t="shared" si="0"/>
        <v>0.0839550161451954</v>
      </c>
      <c r="F17" s="44">
        <f t="shared" si="1"/>
        <v>41.94799999999998</v>
      </c>
      <c r="G17" s="43">
        <f t="shared" si="2"/>
        <v>0.0863390497517762</v>
      </c>
    </row>
    <row r="18" spans="1:7" ht="12.75">
      <c r="A18" s="25" t="s">
        <v>81</v>
      </c>
      <c r="B18" s="164">
        <v>752.353</v>
      </c>
      <c r="C18" s="38">
        <f>B18/$B$20</f>
        <v>0.15492529082739268</v>
      </c>
      <c r="D18" s="164">
        <v>1094.3</v>
      </c>
      <c r="E18" s="38">
        <f t="shared" si="0"/>
        <v>0.17406588512256033</v>
      </c>
      <c r="F18" s="44">
        <f t="shared" si="1"/>
        <v>341.947</v>
      </c>
      <c r="G18" s="43">
        <f t="shared" si="2"/>
        <v>0.4545034046518057</v>
      </c>
    </row>
    <row r="19" spans="1:7" s="28" customFormat="1" ht="12.75">
      <c r="A19" s="25" t="s">
        <v>82</v>
      </c>
      <c r="B19" s="164">
        <v>1123.166</v>
      </c>
      <c r="C19" s="38">
        <f t="shared" si="3"/>
        <v>0.2312834788954644</v>
      </c>
      <c r="D19" s="164">
        <v>1623.7</v>
      </c>
      <c r="E19" s="38">
        <f t="shared" si="0"/>
        <v>0.25827540681120464</v>
      </c>
      <c r="F19" s="44">
        <f t="shared" si="1"/>
        <v>500.5340000000001</v>
      </c>
      <c r="G19" s="43">
        <f t="shared" si="2"/>
        <v>0.4456456124918313</v>
      </c>
    </row>
    <row r="20" spans="1:7" ht="12.75">
      <c r="A20" s="32" t="s">
        <v>77</v>
      </c>
      <c r="B20" s="135">
        <f>SUM(B14:B19)</f>
        <v>4856.231</v>
      </c>
      <c r="C20" s="39">
        <f t="shared" si="3"/>
        <v>1</v>
      </c>
      <c r="D20" s="135">
        <f>SUM(D14:D19)</f>
        <v>6286.7</v>
      </c>
      <c r="E20" s="39">
        <f t="shared" si="0"/>
        <v>1</v>
      </c>
      <c r="F20" s="88">
        <f t="shared" si="1"/>
        <v>1430.469</v>
      </c>
      <c r="G20" s="94">
        <f t="shared" si="2"/>
        <v>0.2945636235179092</v>
      </c>
    </row>
    <row r="22" spans="1:7" ht="12.75">
      <c r="A22" s="71" t="s">
        <v>89</v>
      </c>
      <c r="B22" s="126">
        <f>B9</f>
        <v>2012</v>
      </c>
      <c r="C22" s="126">
        <f>D9</f>
        <v>2013</v>
      </c>
      <c r="D22" s="127" t="s">
        <v>97</v>
      </c>
      <c r="E22" s="129" t="s">
        <v>98</v>
      </c>
      <c r="F22" s="28"/>
      <c r="G22" s="28"/>
    </row>
    <row r="23" spans="1:5" ht="12.75">
      <c r="A23" s="29" t="s">
        <v>59</v>
      </c>
      <c r="B23" s="53">
        <f>B7</f>
        <v>183.52044183999988</v>
      </c>
      <c r="C23" s="52">
        <f>D7</f>
        <v>237.69999999999996</v>
      </c>
      <c r="D23" s="91">
        <f>C23-B23</f>
        <v>54.179558160000084</v>
      </c>
      <c r="E23" s="84">
        <f>C23/B23-1</f>
        <v>0.29522355993037497</v>
      </c>
    </row>
    <row r="24" spans="1:5" ht="12.75">
      <c r="A24" s="25" t="s">
        <v>64</v>
      </c>
      <c r="B24" s="42">
        <f>Water!B20</f>
        <v>662.081</v>
      </c>
      <c r="C24" s="42">
        <f>Water!C20</f>
        <v>830.732</v>
      </c>
      <c r="D24" s="33">
        <f>C24-B24</f>
        <v>168.65099999999995</v>
      </c>
      <c r="E24" s="34">
        <f>C24/B24-1</f>
        <v>0.2547286510260829</v>
      </c>
    </row>
    <row r="25" spans="1:5" ht="12.75">
      <c r="A25" s="26" t="s">
        <v>65</v>
      </c>
      <c r="B25" s="118">
        <f>B23/B24</f>
        <v>0.2771872955725959</v>
      </c>
      <c r="C25" s="118">
        <f>C23/C24</f>
        <v>0.2861331933764439</v>
      </c>
      <c r="D25" s="174"/>
      <c r="E25" s="24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3.00390625" style="27" customWidth="1"/>
    <col min="2" max="7" width="10.7109375" style="0" customWidth="1"/>
  </cols>
  <sheetData>
    <row r="2" spans="1:7" ht="12.75">
      <c r="A2" s="74" t="s">
        <v>87</v>
      </c>
      <c r="B2" s="130">
        <v>2012</v>
      </c>
      <c r="C2" s="76" t="s">
        <v>1</v>
      </c>
      <c r="D2" s="130">
        <v>2013</v>
      </c>
      <c r="E2" s="77" t="s">
        <v>1</v>
      </c>
      <c r="F2" s="131" t="s">
        <v>97</v>
      </c>
      <c r="G2" s="132" t="s">
        <v>98</v>
      </c>
    </row>
    <row r="3" spans="1:7" ht="12.75">
      <c r="A3" s="29" t="s">
        <v>57</v>
      </c>
      <c r="B3" s="78">
        <v>97.99301046000005</v>
      </c>
      <c r="C3" s="45">
        <f>B3/$B$3</f>
        <v>1</v>
      </c>
      <c r="D3" s="78">
        <v>194.4</v>
      </c>
      <c r="E3" s="45">
        <f>D3/$D$3</f>
        <v>1</v>
      </c>
      <c r="F3" s="79">
        <f>D3-B3</f>
        <v>96.40698953999996</v>
      </c>
      <c r="G3" s="80">
        <f>D3/B3-1</f>
        <v>0.9838149587143514</v>
      </c>
    </row>
    <row r="4" spans="1:7" ht="12.75">
      <c r="A4" s="25" t="s">
        <v>58</v>
      </c>
      <c r="B4" s="153">
        <v>-66.11175584999997</v>
      </c>
      <c r="C4" s="45">
        <f>B4/$B$3</f>
        <v>-0.6746578714099843</v>
      </c>
      <c r="D4" s="153">
        <v>-138.8</v>
      </c>
      <c r="E4" s="45">
        <f>D4/$D$3</f>
        <v>-0.7139917695473251</v>
      </c>
      <c r="F4" s="81">
        <f>D4-B4</f>
        <v>-72.68824415000005</v>
      </c>
      <c r="G4" s="82">
        <f>D4/B4-1</f>
        <v>1.0994753234949828</v>
      </c>
    </row>
    <row r="5" spans="1:7" ht="12.75">
      <c r="A5" s="25" t="s">
        <v>7</v>
      </c>
      <c r="B5" s="153">
        <v>-17.87385123</v>
      </c>
      <c r="C5" s="45">
        <f>B5/$B$3</f>
        <v>-0.18239924609006639</v>
      </c>
      <c r="D5" s="153">
        <v>-47.5</v>
      </c>
      <c r="E5" s="45">
        <f>D5/$D$3</f>
        <v>-0.24434156378600821</v>
      </c>
      <c r="F5" s="81">
        <f>D5-B5</f>
        <v>-29.62614877</v>
      </c>
      <c r="G5" s="82">
        <f>D5/B5-1</f>
        <v>1.6575134473691153</v>
      </c>
    </row>
    <row r="6" spans="1:7" s="28" customFormat="1" ht="12.75">
      <c r="A6" s="25" t="s">
        <v>10</v>
      </c>
      <c r="B6" s="154">
        <v>3.2562468599999987</v>
      </c>
      <c r="C6" s="45">
        <f>B6/$B$3</f>
        <v>0.03322937875583659</v>
      </c>
      <c r="D6" s="154">
        <v>0.9</v>
      </c>
      <c r="E6" s="45">
        <f>D6/$D$3</f>
        <v>0.004629629629629629</v>
      </c>
      <c r="F6" s="44">
        <f>D6-B6</f>
        <v>-2.356246859999999</v>
      </c>
      <c r="G6" s="82">
        <f>D6/B6-1</f>
        <v>-0.7236081787730306</v>
      </c>
    </row>
    <row r="7" spans="1:7" ht="12.75">
      <c r="A7" s="32" t="s">
        <v>59</v>
      </c>
      <c r="B7" s="90">
        <f>SUM(B3:B6)</f>
        <v>17.263650240000082</v>
      </c>
      <c r="C7" s="46">
        <f>B7/$B$3</f>
        <v>0.17617226125578583</v>
      </c>
      <c r="D7" s="90">
        <f>SUM(D3:D6)</f>
        <v>8.999999999999995</v>
      </c>
      <c r="E7" s="46">
        <f>D7/$D$3</f>
        <v>0.046296296296296266</v>
      </c>
      <c r="F7" s="88">
        <f>D7-B7</f>
        <v>-8.263650240000088</v>
      </c>
      <c r="G7" s="95">
        <f>D7/B7-1</f>
        <v>-0.4786734048198632</v>
      </c>
    </row>
    <row r="10" spans="1:5" ht="12.75">
      <c r="A10" s="74"/>
      <c r="B10" s="130">
        <f>B2</f>
        <v>2012</v>
      </c>
      <c r="C10" s="130">
        <f>D2</f>
        <v>2013</v>
      </c>
      <c r="D10" s="131" t="s">
        <v>97</v>
      </c>
      <c r="E10" s="133" t="s">
        <v>98</v>
      </c>
    </row>
    <row r="11" spans="1:5" ht="12.75">
      <c r="A11" s="29" t="s">
        <v>83</v>
      </c>
      <c r="B11" s="162"/>
      <c r="C11" s="165"/>
      <c r="D11" s="33"/>
      <c r="E11" s="34"/>
    </row>
    <row r="12" spans="1:5" ht="12.75">
      <c r="A12" s="25" t="s">
        <v>84</v>
      </c>
      <c r="B12" s="157">
        <v>296.3</v>
      </c>
      <c r="C12" s="157">
        <v>446.5</v>
      </c>
      <c r="D12" s="44">
        <f>C12-B12</f>
        <v>150.2</v>
      </c>
      <c r="E12" s="82">
        <f>C12/B12-1</f>
        <v>0.506918663516706</v>
      </c>
    </row>
    <row r="13" spans="1:5" ht="12.75">
      <c r="A13" s="26" t="s">
        <v>85</v>
      </c>
      <c r="B13" s="166">
        <v>58</v>
      </c>
      <c r="C13" s="166">
        <v>124</v>
      </c>
      <c r="D13" s="167">
        <f>C13-B13</f>
        <v>66</v>
      </c>
      <c r="E13" s="168">
        <f>C13/B13-1</f>
        <v>1.1379310344827585</v>
      </c>
    </row>
    <row r="16" spans="1:5" ht="12.75">
      <c r="A16" s="75" t="s">
        <v>89</v>
      </c>
      <c r="B16" s="130">
        <f>B10</f>
        <v>2012</v>
      </c>
      <c r="C16" s="130">
        <f>C10</f>
        <v>2013</v>
      </c>
      <c r="D16" s="131" t="s">
        <v>97</v>
      </c>
      <c r="E16" s="133" t="s">
        <v>98</v>
      </c>
    </row>
    <row r="17" spans="1:5" ht="12.75">
      <c r="A17" s="29" t="s">
        <v>59</v>
      </c>
      <c r="B17" s="48">
        <f>B7</f>
        <v>17.263650240000082</v>
      </c>
      <c r="C17" s="52">
        <f>D7</f>
        <v>8.999999999999995</v>
      </c>
      <c r="D17" s="79">
        <f>C17-B17</f>
        <v>-8.263650240000088</v>
      </c>
      <c r="E17" s="80">
        <f>C17/B17-1</f>
        <v>-0.4786734048198632</v>
      </c>
    </row>
    <row r="18" spans="1:5" ht="12.75">
      <c r="A18" s="25" t="s">
        <v>68</v>
      </c>
      <c r="B18" s="42">
        <f>Waste!B24</f>
        <v>662.081</v>
      </c>
      <c r="C18" s="42">
        <f>Waste!C24</f>
        <v>830.732</v>
      </c>
      <c r="D18" s="116">
        <f>C18-B18</f>
        <v>168.65099999999995</v>
      </c>
      <c r="E18" s="114">
        <f>C18/B18-1</f>
        <v>0.2547286510260829</v>
      </c>
    </row>
    <row r="19" spans="1:5" ht="12.75">
      <c r="A19" s="26" t="s">
        <v>65</v>
      </c>
      <c r="B19" s="118">
        <f>B17/B18</f>
        <v>0.026074831085622578</v>
      </c>
      <c r="C19" s="118">
        <f>C17/C18</f>
        <v>0.01083381884891878</v>
      </c>
      <c r="D19" s="174"/>
      <c r="E19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luca.cimatti</cp:lastModifiedBy>
  <cp:lastPrinted>2011-03-21T15:21:45Z</cp:lastPrinted>
  <dcterms:created xsi:type="dcterms:W3CDTF">2008-08-08T14:48:29Z</dcterms:created>
  <dcterms:modified xsi:type="dcterms:W3CDTF">2014-03-17T14:04:28Z</dcterms:modified>
  <cp:category/>
  <cp:version/>
  <cp:contentType/>
  <cp:contentStatus/>
</cp:coreProperties>
</file>