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<sst xmlns="http://schemas.openxmlformats.org/spreadsheetml/2006/main" count="198" uniqueCount="110">
  <si>
    <t xml:space="preserve">€ /000 </t>
  </si>
  <si>
    <t>Inc%</t>
  </si>
  <si>
    <t>Profit and Loss account</t>
  </si>
  <si>
    <t>Sales</t>
  </si>
  <si>
    <t>Other operating revenues</t>
  </si>
  <si>
    <t>Raw materials</t>
  </si>
  <si>
    <t>(net of change in stock)</t>
  </si>
  <si>
    <t>Services</t>
  </si>
  <si>
    <t>Personnel costs</t>
  </si>
  <si>
    <t>Depreciation and provisions</t>
  </si>
  <si>
    <t>Other operating costs</t>
  </si>
  <si>
    <t>Capitalisations</t>
  </si>
  <si>
    <t>EBIT</t>
  </si>
  <si>
    <t>Income/(loss) from invesments</t>
  </si>
  <si>
    <t>Financial income</t>
  </si>
  <si>
    <t>Financial expenses</t>
  </si>
  <si>
    <t>Profit before tax</t>
  </si>
  <si>
    <t>Total financial income/expenses</t>
  </si>
  <si>
    <t>Tax</t>
  </si>
  <si>
    <t>Net profit</t>
  </si>
  <si>
    <t>Hera S.p.A.</t>
  </si>
  <si>
    <t>Minorities</t>
  </si>
  <si>
    <t>Profit per share</t>
  </si>
  <si>
    <t>Long term assets</t>
  </si>
  <si>
    <t>Tangible fixed assets</t>
  </si>
  <si>
    <t>Intangible fixed assets</t>
  </si>
  <si>
    <t>Investments</t>
  </si>
  <si>
    <t>Financial assets</t>
  </si>
  <si>
    <t>Deferred tax assets</t>
  </si>
  <si>
    <t>Current assets</t>
  </si>
  <si>
    <t>Stock</t>
  </si>
  <si>
    <t>Commercial receivables</t>
  </si>
  <si>
    <t>Work in progress</t>
  </si>
  <si>
    <t>Other current assets</t>
  </si>
  <si>
    <t>Cash and equivalents</t>
  </si>
  <si>
    <t>Total assets</t>
  </si>
  <si>
    <t>Assets</t>
  </si>
  <si>
    <t>Equity and reserves</t>
  </si>
  <si>
    <t>Reserves</t>
  </si>
  <si>
    <t>Derivatives</t>
  </si>
  <si>
    <t>Net Group equity</t>
  </si>
  <si>
    <t>Non current liabilities</t>
  </si>
  <si>
    <t>Severance indemnity</t>
  </si>
  <si>
    <t>Risk provision</t>
  </si>
  <si>
    <t>Deferred tax liabilities</t>
  </si>
  <si>
    <t>Current liabilities</t>
  </si>
  <si>
    <t>Commercial debts</t>
  </si>
  <si>
    <t>Net equity and liabilities</t>
  </si>
  <si>
    <t>Profit &amp; Loss (m€)</t>
  </si>
  <si>
    <t>Revenues</t>
  </si>
  <si>
    <t>Operating costs</t>
  </si>
  <si>
    <t>Ch.</t>
  </si>
  <si>
    <t>Ch.%</t>
  </si>
  <si>
    <t>(m€)</t>
  </si>
  <si>
    <t>EBITDA</t>
  </si>
  <si>
    <t>Group Ebitda</t>
  </si>
  <si>
    <t>Incidence %</t>
  </si>
  <si>
    <t>Volume sold (Gw/h)</t>
  </si>
  <si>
    <t>Ch%</t>
  </si>
  <si>
    <t>Fresh water</t>
  </si>
  <si>
    <t>Depuration</t>
  </si>
  <si>
    <t>Sewerage</t>
  </si>
  <si>
    <t>Operating cost</t>
  </si>
  <si>
    <t>('000 ton)</t>
  </si>
  <si>
    <t>Urban waste</t>
  </si>
  <si>
    <t>Special waste</t>
  </si>
  <si>
    <t>Production from plants</t>
  </si>
  <si>
    <t>Total waste treated</t>
  </si>
  <si>
    <t>WTE</t>
  </si>
  <si>
    <t>Sorting plants</t>
  </si>
  <si>
    <t>Composting plants</t>
  </si>
  <si>
    <t>Inertisation plant (Chemical treatm.)</t>
  </si>
  <si>
    <t>Other treatments</t>
  </si>
  <si>
    <t>Public Lighting</t>
  </si>
  <si>
    <t>Lighting towers ('000)</t>
  </si>
  <si>
    <t>Municipality served</t>
  </si>
  <si>
    <t>Volume distributed (mln mc)</t>
  </si>
  <si>
    <t>Volume sold (mln mc)</t>
  </si>
  <si>
    <t>- of which Trading (mln mc)</t>
  </si>
  <si>
    <t>(mln€)</t>
  </si>
  <si>
    <t>Volume distributed (Gw/h)</t>
  </si>
  <si>
    <t>Commercialized waste</t>
  </si>
  <si>
    <t>Base</t>
  </si>
  <si>
    <t>Diluted</t>
  </si>
  <si>
    <t>Heat distribute (Gwht)</t>
  </si>
  <si>
    <t>Balance Sheet</t>
  </si>
  <si>
    <t>Goodwill consolidation diff.</t>
  </si>
  <si>
    <t xml:space="preserve"> </t>
  </si>
  <si>
    <t>Receivables for current taxes</t>
  </si>
  <si>
    <t>Non current assets held for sale</t>
  </si>
  <si>
    <t xml:space="preserve">Equity  </t>
  </si>
  <si>
    <t>Net profit of the period</t>
  </si>
  <si>
    <t>Total Net Equity</t>
  </si>
  <si>
    <t>Liabilities</t>
  </si>
  <si>
    <t>Loan - due after 12 months</t>
  </si>
  <si>
    <t>Leasings - due after 12 months</t>
  </si>
  <si>
    <t>Banks - due within 12 months</t>
  </si>
  <si>
    <t>Leasings - due within 12 months</t>
  </si>
  <si>
    <t>Debts for current taxes</t>
  </si>
  <si>
    <t>Other current liabilities</t>
  </si>
  <si>
    <t>Total liabilities</t>
  </si>
  <si>
    <t>of which non recurrent</t>
  </si>
  <si>
    <t>Other non recurrent non operating revenues</t>
  </si>
  <si>
    <t>Real estates investments</t>
  </si>
  <si>
    <t>-5,3 p.p.</t>
  </si>
  <si>
    <t>+3,3 p.p.</t>
  </si>
  <si>
    <t>+3,1 p.p.</t>
  </si>
  <si>
    <t>-0,6 p.p.</t>
  </si>
  <si>
    <t>Landfil</t>
  </si>
  <si>
    <t>-0,7 p.p.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</si>
</sst>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.00_-;\-&quot;L.&quot;\ * #,##0.00_-;_-&quot;L.&quot;\ * &quot;-&quot;??_-;_-@_-"/>
    <numFmt numFmtId="171" formatCode="_-&quot;L.&quot;\ * #,##0_-;\-&quot;L.&quot;\ * #,##0_-;_-&quot;L.&quot;\ * &quot;-&quot;_-;_-@_-"/>
    <numFmt numFmtId="172" formatCode="dd\-mmm\-yyyy"/>
    <numFmt numFmtId="173" formatCode="[$-410]d\-mmm\-yy;@"/>
    <numFmt numFmtId="174" formatCode="#,##0.000;\-#,##0.000"/>
    <numFmt numFmtId="175" formatCode="[$-410]d\-mmm\-yyyy;@"/>
    <numFmt numFmtId="176" formatCode="#,##0;\(#,##0\)"/>
    <numFmt numFmtId="177" formatCode="_-* #,##0_-;\-* #,##0_-;_-* &quot;-&quot;??_-;_-@_-"/>
    <numFmt numFmtId="178" formatCode="0.0%"/>
    <numFmt numFmtId="179" formatCode="\+0.0%;\(0.0%\)"/>
    <numFmt numFmtId="180" formatCode="\+#,##0.0;\(#,##0.0\)"/>
    <numFmt numFmtId="181" formatCode="_-* #,##0.0_-;\-* #,##0.0_-;_-* &quot;-&quot;??_-;_-@_-"/>
    <numFmt numFmtId="182" formatCode="0.0"/>
    <numFmt numFmtId="183" formatCode="_-* #,##0.0_-;\-* #,##0.0_-;_-* &quot;-&quot;?_-;_-@_-"/>
    <numFmt numFmtId="184" formatCode="0.0%;\(0.0%\)"/>
    <numFmt numFmtId="185" formatCode="0.0;\(0.0\)"/>
    <numFmt numFmtId="186" formatCode="0.0%;\-0.0%"/>
    <numFmt numFmtId="187" formatCode="\+0.0"/>
    <numFmt numFmtId="188" formatCode="\+0.0;\+0.0"/>
    <numFmt numFmtId="189" formatCode="\+0.0;\(0.0\)"/>
    <numFmt numFmtId="190" formatCode="\+0.0%;\+0.0%"/>
    <numFmt numFmtId="191" formatCode="\+0.0%;\-0.0%"/>
    <numFmt numFmtId="192" formatCode="\+0.0;\-0.0"/>
    <numFmt numFmtId="193" formatCode="0.000%"/>
    <numFmt numFmtId="194" formatCode="\+0.0;\-0.0%"/>
    <numFmt numFmtId="195" formatCode="\+#,##0.0;\-#,##0.0\-"/>
    <numFmt numFmtId="196" formatCode="\-#,##0.0;\-#,##0.0"/>
    <numFmt numFmtId="197" formatCode="0.0000"/>
    <numFmt numFmtId="198" formatCode="0.000"/>
    <numFmt numFmtId="199" formatCode="\-0.0;\-0.0"/>
    <numFmt numFmtId="200" formatCode="0.0%;0.0%"/>
    <numFmt numFmtId="201" formatCode="\+#,##0.0;\+#,##0.0"/>
    <numFmt numFmtId="202" formatCode="\+#,##0;\(#,##0\)"/>
    <numFmt numFmtId="203" formatCode="\(#,##0.0\);\+#,##0.0"/>
  </numFmts>
  <fonts count="73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 Narrow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i/>
      <sz val="10"/>
      <name val="Arial Narrow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D8D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23" borderId="0" applyNumberFormat="0" applyBorder="0" applyAlignment="0" applyProtection="0"/>
    <xf numFmtId="0" fontId="19" fillId="16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19" fillId="23" borderId="0" applyNumberFormat="0" applyBorder="0" applyAlignment="0" applyProtection="0"/>
    <xf numFmtId="0" fontId="19" fillId="30" borderId="0" applyNumberFormat="0" applyBorder="0" applyAlignment="0" applyProtection="0"/>
    <xf numFmtId="0" fontId="19" fillId="14" borderId="0" applyNumberFormat="0" applyBorder="0" applyAlignment="0" applyProtection="0"/>
    <xf numFmtId="0" fontId="19" fillId="31" borderId="0" applyNumberFormat="0" applyBorder="0" applyAlignment="0" applyProtection="0"/>
    <xf numFmtId="0" fontId="19" fillId="23" borderId="0" applyNumberFormat="0" applyBorder="0" applyAlignment="0" applyProtection="0"/>
    <xf numFmtId="0" fontId="19" fillId="32" borderId="0" applyNumberFormat="0" applyBorder="0" applyAlignment="0" applyProtection="0"/>
    <xf numFmtId="0" fontId="25" fillId="33" borderId="0" applyNumberFormat="0" applyBorder="0" applyAlignment="0" applyProtection="0"/>
    <xf numFmtId="0" fontId="58" fillId="34" borderId="1" applyNumberFormat="0" applyAlignment="0" applyProtection="0"/>
    <xf numFmtId="0" fontId="28" fillId="5" borderId="2" applyNumberFormat="0" applyAlignment="0" applyProtection="0"/>
    <xf numFmtId="0" fontId="59" fillId="0" borderId="3" applyNumberFormat="0" applyFill="0" applyAlignment="0" applyProtection="0"/>
    <xf numFmtId="0" fontId="60" fillId="35" borderId="4" applyNumberFormat="0" applyAlignment="0" applyProtection="0"/>
    <xf numFmtId="0" fontId="20" fillId="36" borderId="5" applyNumberFormat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61" fillId="44" borderId="1" applyNumberFormat="0" applyAlignment="0" applyProtection="0"/>
    <xf numFmtId="0" fontId="3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5" borderId="0" applyNumberFormat="0" applyBorder="0" applyAlignment="0" applyProtection="0"/>
    <xf numFmtId="0" fontId="62" fillId="46" borderId="0" applyNumberFormat="0" applyBorder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3" fillId="34" borderId="11" applyNumberFormat="0" applyAlignment="0" applyProtection="0"/>
    <xf numFmtId="9" fontId="0" fillId="0" borderId="0" applyFont="0" applyFill="0" applyBorder="0" applyAlignment="0" applyProtection="0"/>
    <xf numFmtId="4" fontId="9" fillId="45" borderId="12" applyNumberFormat="0" applyProtection="0">
      <alignment vertical="center"/>
    </xf>
    <xf numFmtId="4" fontId="33" fillId="45" borderId="12" applyNumberFormat="0" applyProtection="0">
      <alignment vertical="center"/>
    </xf>
    <xf numFmtId="4" fontId="34" fillId="48" borderId="13">
      <alignment vertical="center"/>
      <protection/>
    </xf>
    <xf numFmtId="4" fontId="35" fillId="48" borderId="13">
      <alignment vertical="center"/>
      <protection/>
    </xf>
    <xf numFmtId="4" fontId="34" fillId="49" borderId="13">
      <alignment vertical="center"/>
      <protection/>
    </xf>
    <xf numFmtId="4" fontId="35" fillId="49" borderId="13">
      <alignment vertical="center"/>
      <protection/>
    </xf>
    <xf numFmtId="4" fontId="9" fillId="45" borderId="12" applyNumberFormat="0" applyProtection="0">
      <alignment horizontal="left" vertical="center" indent="1"/>
    </xf>
    <xf numFmtId="4" fontId="9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9" fillId="6" borderId="12" applyNumberFormat="0" applyProtection="0">
      <alignment horizontal="right" vertical="center"/>
    </xf>
    <xf numFmtId="4" fontId="9" fillId="3" borderId="12" applyNumberFormat="0" applyProtection="0">
      <alignment horizontal="right" vertical="center"/>
    </xf>
    <xf numFmtId="4" fontId="9" fillId="30" borderId="12" applyNumberFormat="0" applyProtection="0">
      <alignment horizontal="right" vertical="center"/>
    </xf>
    <xf numFmtId="4" fontId="9" fillId="32" borderId="12" applyNumberFormat="0" applyProtection="0">
      <alignment horizontal="right" vertical="center"/>
    </xf>
    <xf numFmtId="4" fontId="9" fillId="51" borderId="12" applyNumberFormat="0" applyProtection="0">
      <alignment horizontal="right" vertical="center"/>
    </xf>
    <xf numFmtId="4" fontId="9" fillId="52" borderId="12" applyNumberFormat="0" applyProtection="0">
      <alignment horizontal="right" vertical="center"/>
    </xf>
    <xf numFmtId="4" fontId="9" fillId="14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50" borderId="12" applyNumberFormat="0" applyProtection="0">
      <alignment horizontal="right" vertical="center"/>
    </xf>
    <xf numFmtId="4" fontId="8" fillId="53" borderId="12" applyNumberFormat="0" applyProtection="0">
      <alignment horizontal="left" vertical="center" indent="1"/>
    </xf>
    <xf numFmtId="4" fontId="9" fillId="5" borderId="14" applyNumberFormat="0" applyProtection="0">
      <alignment horizontal="left" vertical="center" indent="1"/>
    </xf>
    <xf numFmtId="4" fontId="36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7" fillId="54" borderId="0">
      <alignment horizontal="left" vertical="center" indent="1"/>
      <protection/>
    </xf>
    <xf numFmtId="4" fontId="9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8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9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9" fillId="4" borderId="12" applyNumberFormat="0" applyProtection="0">
      <alignment vertical="center"/>
    </xf>
    <xf numFmtId="4" fontId="33" fillId="4" borderId="12" applyNumberFormat="0" applyProtection="0">
      <alignment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49" borderId="19">
      <alignment vertical="center"/>
      <protection/>
    </xf>
    <xf numFmtId="4" fontId="9" fillId="4" borderId="12" applyNumberFormat="0" applyProtection="0">
      <alignment horizontal="left" vertical="center" indent="1"/>
    </xf>
    <xf numFmtId="4" fontId="9" fillId="4" borderId="12" applyNumberFormat="0" applyProtection="0">
      <alignment horizontal="left" vertical="center" indent="1"/>
    </xf>
    <xf numFmtId="4" fontId="9" fillId="5" borderId="12" applyNumberFormat="0" applyProtection="0">
      <alignment horizontal="right" vertical="center"/>
    </xf>
    <xf numFmtId="4" fontId="33" fillId="5" borderId="12" applyNumberFormat="0" applyProtection="0">
      <alignment horizontal="right" vertical="center"/>
    </xf>
    <xf numFmtId="4" fontId="41" fillId="48" borderId="19">
      <alignment vertical="center"/>
      <protection/>
    </xf>
    <xf numFmtId="4" fontId="42" fillId="48" borderId="19">
      <alignment vertical="center"/>
      <protection/>
    </xf>
    <xf numFmtId="4" fontId="41" fillId="49" borderId="19">
      <alignment vertical="center"/>
      <protection/>
    </xf>
    <xf numFmtId="4" fontId="42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6" fillId="54" borderId="20">
      <alignment horizontal="right" vertical="center"/>
      <protection/>
    </xf>
    <xf numFmtId="4" fontId="36" fillId="54" borderId="20">
      <alignment horizontal="left" vertical="center" indent="1"/>
      <protection/>
    </xf>
    <xf numFmtId="4" fontId="36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6" fillId="57" borderId="20">
      <alignment vertical="center"/>
      <protection/>
    </xf>
    <xf numFmtId="4" fontId="43" fillId="57" borderId="20">
      <alignment vertical="center"/>
      <protection/>
    </xf>
    <xf numFmtId="4" fontId="34" fillId="48" borderId="21">
      <alignment vertical="center"/>
      <protection/>
    </xf>
    <xf numFmtId="4" fontId="35" fillId="48" borderId="21">
      <alignment vertical="center"/>
      <protection/>
    </xf>
    <xf numFmtId="4" fontId="34" fillId="49" borderId="19">
      <alignment vertical="center"/>
      <protection/>
    </xf>
    <xf numFmtId="4" fontId="35" fillId="49" borderId="19">
      <alignment vertical="center"/>
      <protection/>
    </xf>
    <xf numFmtId="4" fontId="36" fillId="4" borderId="20">
      <alignment horizontal="left" vertical="center" indent="1"/>
      <protection/>
    </xf>
    <xf numFmtId="0" fontId="44" fillId="0" borderId="0">
      <alignment/>
      <protection/>
    </xf>
    <xf numFmtId="4" fontId="45" fillId="5" borderId="12" applyNumberFormat="0" applyProtection="0">
      <alignment horizontal="right" vertical="center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68" fillId="0" borderId="23" applyNumberFormat="0" applyFill="0" applyAlignment="0" applyProtection="0"/>
    <xf numFmtId="0" fontId="69" fillId="0" borderId="24" applyNumberFormat="0" applyFill="0" applyAlignment="0" applyProtection="0"/>
    <xf numFmtId="0" fontId="69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70" fillId="0" borderId="26" applyNumberFormat="0" applyFill="0" applyAlignment="0" applyProtection="0"/>
    <xf numFmtId="0" fontId="71" fillId="58" borderId="0" applyNumberFormat="0" applyBorder="0" applyAlignment="0" applyProtection="0"/>
    <xf numFmtId="0" fontId="72" fillId="5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37" fontId="2" fillId="15" borderId="27" xfId="83" applyFont="1" applyFill="1" applyBorder="1" applyAlignment="1" applyProtection="1">
      <alignment horizontal="left" vertical="center"/>
      <protection hidden="1"/>
    </xf>
    <xf numFmtId="172" fontId="3" fillId="15" borderId="27" xfId="83" applyNumberFormat="1" applyFont="1" applyFill="1" applyBorder="1" applyAlignment="1" applyProtection="1" quotePrefix="1">
      <alignment horizontal="center" vertical="center" wrapText="1"/>
      <protection/>
    </xf>
    <xf numFmtId="37" fontId="4" fillId="54" borderId="27" xfId="83" applyFont="1" applyFill="1" applyBorder="1" applyAlignment="1" applyProtection="1">
      <alignment horizontal="left" vertical="center" wrapText="1"/>
      <protection hidden="1"/>
    </xf>
    <xf numFmtId="37" fontId="4" fillId="0" borderId="0" xfId="83" applyFont="1" applyAlignment="1" applyProtection="1">
      <alignment wrapText="1"/>
      <protection hidden="1"/>
    </xf>
    <xf numFmtId="37" fontId="1" fillId="0" borderId="0" xfId="83" applyFill="1" applyBorder="1" applyProtection="1">
      <alignment/>
      <protection locked="0"/>
    </xf>
    <xf numFmtId="37" fontId="5" fillId="0" borderId="0" xfId="83" applyFont="1" applyFill="1" applyAlignment="1" applyProtection="1">
      <alignment horizontal="right" wrapText="1"/>
      <protection hidden="1"/>
    </xf>
    <xf numFmtId="37" fontId="2" fillId="0" borderId="0" xfId="83" applyFont="1" applyAlignment="1" applyProtection="1">
      <alignment wrapText="1"/>
      <protection hidden="1"/>
    </xf>
    <xf numFmtId="174" fontId="1" fillId="0" borderId="0" xfId="83" applyNumberFormat="1" applyFill="1" applyBorder="1" applyProtection="1">
      <alignment/>
      <protection locked="0"/>
    </xf>
    <xf numFmtId="0" fontId="9" fillId="0" borderId="28" xfId="15" applyFont="1" applyBorder="1" applyAlignment="1">
      <alignment wrapText="1"/>
      <protection/>
    </xf>
    <xf numFmtId="0" fontId="9" fillId="0" borderId="0" xfId="15" applyFont="1" applyBorder="1" applyAlignment="1">
      <alignment wrapText="1"/>
      <protection/>
    </xf>
    <xf numFmtId="0" fontId="9" fillId="0" borderId="29" xfId="15" applyFont="1" applyBorder="1" applyAlignment="1">
      <alignment wrapText="1"/>
      <protection/>
    </xf>
    <xf numFmtId="0" fontId="9" fillId="0" borderId="28" xfId="15" applyFont="1" applyBorder="1" applyAlignment="1">
      <alignment horizontal="left" wrapText="1"/>
      <protection/>
    </xf>
    <xf numFmtId="0" fontId="9" fillId="0" borderId="30" xfId="15" applyFont="1" applyBorder="1" applyAlignment="1">
      <alignment horizontal="left" wrapText="1"/>
      <protection/>
    </xf>
    <xf numFmtId="0" fontId="0" fillId="0" borderId="0" xfId="15" applyFont="1" applyAlignment="1">
      <alignment horizontal="left"/>
      <protection/>
    </xf>
    <xf numFmtId="0" fontId="11" fillId="0" borderId="0" xfId="15" applyFont="1">
      <alignment/>
      <protection/>
    </xf>
    <xf numFmtId="0" fontId="8" fillId="0" borderId="28" xfId="15" applyFont="1" applyBorder="1" applyAlignment="1">
      <alignment horizontal="left" wrapText="1"/>
      <protection/>
    </xf>
    <xf numFmtId="180" fontId="8" fillId="0" borderId="0" xfId="15" applyNumberFormat="1" applyFont="1" applyBorder="1" applyAlignment="1">
      <alignment wrapText="1"/>
      <protection/>
    </xf>
    <xf numFmtId="179" fontId="8" fillId="0" borderId="29" xfId="88" applyNumberFormat="1" applyFont="1" applyBorder="1" applyAlignment="1">
      <alignment wrapText="1"/>
    </xf>
    <xf numFmtId="180" fontId="9" fillId="0" borderId="0" xfId="15" applyNumberFormat="1" applyFont="1" applyBorder="1" applyAlignment="1">
      <alignment wrapText="1"/>
      <protection/>
    </xf>
    <xf numFmtId="179" fontId="9" fillId="0" borderId="29" xfId="88" applyNumberFormat="1" applyFont="1" applyBorder="1" applyAlignment="1">
      <alignment wrapText="1"/>
    </xf>
    <xf numFmtId="179" fontId="9" fillId="0" borderId="31" xfId="88" applyNumberFormat="1" applyFont="1" applyBorder="1" applyAlignment="1">
      <alignment wrapText="1"/>
    </xf>
    <xf numFmtId="0" fontId="9" fillId="0" borderId="0" xfId="15" applyFont="1" applyBorder="1" applyAlignment="1">
      <alignment horizontal="left" wrapText="1"/>
      <protection/>
    </xf>
    <xf numFmtId="0" fontId="11" fillId="0" borderId="0" xfId="15" applyFont="1">
      <alignment/>
      <protection/>
    </xf>
    <xf numFmtId="37" fontId="4" fillId="0" borderId="32" xfId="83" applyFont="1" applyBorder="1" applyAlignment="1" applyProtection="1">
      <alignment wrapText="1"/>
      <protection hidden="1"/>
    </xf>
    <xf numFmtId="37" fontId="2" fillId="0" borderId="0" xfId="83" applyFont="1" applyBorder="1" applyAlignment="1" applyProtection="1">
      <alignment wrapText="1"/>
      <protection hidden="1"/>
    </xf>
    <xf numFmtId="37" fontId="4" fillId="0" borderId="0" xfId="83" applyFont="1" applyBorder="1" applyAlignment="1" applyProtection="1">
      <alignment wrapText="1"/>
      <protection hidden="1"/>
    </xf>
    <xf numFmtId="179" fontId="9" fillId="0" borderId="29" xfId="88" applyNumberFormat="1" applyFont="1" applyBorder="1" applyAlignment="1">
      <alignment wrapText="1"/>
    </xf>
    <xf numFmtId="0" fontId="8" fillId="0" borderId="33" xfId="15" applyFont="1" applyBorder="1" applyAlignment="1">
      <alignment horizontal="left" wrapText="1"/>
      <protection/>
    </xf>
    <xf numFmtId="0" fontId="12" fillId="0" borderId="30" xfId="15" applyFont="1" applyBorder="1" applyAlignment="1">
      <alignment horizontal="left" wrapText="1"/>
      <protection/>
    </xf>
    <xf numFmtId="0" fontId="13" fillId="0" borderId="0" xfId="15" applyFont="1">
      <alignment/>
      <protection/>
    </xf>
    <xf numFmtId="189" fontId="9" fillId="0" borderId="0" xfId="15" applyNumberFormat="1" applyFont="1" applyBorder="1" applyAlignment="1">
      <alignment wrapText="1"/>
      <protection/>
    </xf>
    <xf numFmtId="0" fontId="13" fillId="0" borderId="31" xfId="15" applyFont="1" applyBorder="1">
      <alignment/>
      <protection/>
    </xf>
    <xf numFmtId="178" fontId="13" fillId="0" borderId="32" xfId="88" applyNumberFormat="1" applyFont="1" applyBorder="1" applyAlignment="1">
      <alignment/>
    </xf>
    <xf numFmtId="182" fontId="0" fillId="0" borderId="0" xfId="15" applyNumberFormat="1" applyFont="1">
      <alignment/>
      <protection/>
    </xf>
    <xf numFmtId="181" fontId="0" fillId="0" borderId="0" xfId="78" applyNumberFormat="1" applyFont="1" applyAlignment="1">
      <alignment/>
    </xf>
    <xf numFmtId="189" fontId="9" fillId="0" borderId="32" xfId="15" applyNumberFormat="1" applyFont="1" applyBorder="1" applyAlignment="1">
      <alignment wrapText="1"/>
      <protection/>
    </xf>
    <xf numFmtId="181" fontId="0" fillId="0" borderId="32" xfId="78" applyNumberFormat="1" applyFont="1" applyBorder="1" applyAlignment="1">
      <alignment/>
    </xf>
    <xf numFmtId="0" fontId="12" fillId="0" borderId="30" xfId="15" applyFont="1" applyBorder="1" applyAlignment="1">
      <alignment wrapText="1"/>
      <protection/>
    </xf>
    <xf numFmtId="182" fontId="0" fillId="0" borderId="32" xfId="15" applyNumberFormat="1" applyFont="1" applyBorder="1">
      <alignment/>
      <protection/>
    </xf>
    <xf numFmtId="180" fontId="8" fillId="0" borderId="27" xfId="15" applyNumberFormat="1" applyFont="1" applyBorder="1" applyAlignment="1">
      <alignment wrapText="1"/>
      <protection/>
    </xf>
    <xf numFmtId="0" fontId="11" fillId="0" borderId="0" xfId="15" applyFont="1" applyBorder="1">
      <alignment/>
      <protection/>
    </xf>
    <xf numFmtId="0" fontId="0" fillId="0" borderId="32" xfId="15" applyFont="1" applyBorder="1">
      <alignment/>
      <protection/>
    </xf>
    <xf numFmtId="37" fontId="6" fillId="0" borderId="0" xfId="83" applyFont="1" applyAlignment="1" applyProtection="1">
      <alignment wrapText="1"/>
      <protection hidden="1"/>
    </xf>
    <xf numFmtId="182" fontId="11" fillId="0" borderId="27" xfId="15" applyNumberFormat="1" applyFont="1" applyBorder="1">
      <alignment/>
      <protection/>
    </xf>
    <xf numFmtId="179" fontId="0" fillId="0" borderId="29" xfId="88" applyNumberFormat="1" applyFont="1" applyBorder="1" applyAlignment="1">
      <alignment wrapText="1"/>
    </xf>
    <xf numFmtId="180" fontId="0" fillId="0" borderId="0" xfId="15" applyNumberFormat="1" applyFont="1" applyBorder="1" applyAlignment="1">
      <alignment wrapText="1"/>
      <protection/>
    </xf>
    <xf numFmtId="179" fontId="8" fillId="0" borderId="34" xfId="88" applyNumberFormat="1" applyFont="1" applyBorder="1" applyAlignment="1">
      <alignment wrapText="1"/>
    </xf>
    <xf numFmtId="0" fontId="9" fillId="0" borderId="28" xfId="15" applyFont="1" applyBorder="1" applyAlignment="1">
      <alignment horizontal="left" wrapText="1"/>
      <protection/>
    </xf>
    <xf numFmtId="0" fontId="0" fillId="0" borderId="0" xfId="15" applyFont="1">
      <alignment/>
      <protection/>
    </xf>
    <xf numFmtId="182" fontId="0" fillId="0" borderId="0" xfId="15" applyNumberFormat="1" applyFont="1">
      <alignment/>
      <protection/>
    </xf>
    <xf numFmtId="0" fontId="0" fillId="0" borderId="31" xfId="15" applyFont="1" applyBorder="1">
      <alignment/>
      <protection/>
    </xf>
    <xf numFmtId="202" fontId="9" fillId="0" borderId="32" xfId="15" applyNumberFormat="1" applyFont="1" applyBorder="1" applyAlignment="1">
      <alignment wrapText="1"/>
      <protection/>
    </xf>
    <xf numFmtId="37" fontId="5" fillId="0" borderId="0" xfId="83" applyFont="1" applyAlignment="1" applyProtection="1">
      <alignment horizontal="left" wrapText="1"/>
      <protection hidden="1"/>
    </xf>
    <xf numFmtId="203" fontId="9" fillId="0" borderId="0" xfId="15" applyNumberFormat="1" applyFont="1" applyBorder="1" applyAlignment="1">
      <alignment wrapText="1"/>
      <protection/>
    </xf>
    <xf numFmtId="180" fontId="9" fillId="0" borderId="0" xfId="78" applyNumberFormat="1" applyFont="1" applyBorder="1" applyAlignment="1">
      <alignment wrapText="1"/>
    </xf>
    <xf numFmtId="0" fontId="9" fillId="0" borderId="28" xfId="15" applyFont="1" applyBorder="1" applyAlignment="1">
      <alignment horizontal="center" wrapText="1"/>
      <protection/>
    </xf>
    <xf numFmtId="182" fontId="0" fillId="0" borderId="0" xfId="15" applyNumberFormat="1" applyFont="1" applyFill="1">
      <alignment/>
      <protection/>
    </xf>
    <xf numFmtId="37" fontId="4" fillId="0" borderId="0" xfId="83" applyFont="1" applyBorder="1" applyAlignment="1" applyProtection="1">
      <alignment wrapText="1"/>
      <protection hidden="1"/>
    </xf>
    <xf numFmtId="184" fontId="15" fillId="0" borderId="0" xfId="88" applyNumberFormat="1" applyFont="1" applyBorder="1" applyAlignment="1">
      <alignment wrapText="1"/>
    </xf>
    <xf numFmtId="184" fontId="16" fillId="0" borderId="0" xfId="88" applyNumberFormat="1" applyFont="1" applyBorder="1" applyAlignment="1">
      <alignment wrapText="1"/>
    </xf>
    <xf numFmtId="184" fontId="15" fillId="0" borderId="27" xfId="88" applyNumberFormat="1" applyFont="1" applyBorder="1" applyAlignment="1">
      <alignment wrapText="1"/>
    </xf>
    <xf numFmtId="0" fontId="12" fillId="0" borderId="28" xfId="15" applyFont="1" applyBorder="1" applyAlignment="1" quotePrefix="1">
      <alignment horizontal="right" wrapText="1"/>
      <protection/>
    </xf>
    <xf numFmtId="0" fontId="9" fillId="0" borderId="32" xfId="15" applyFont="1" applyBorder="1" applyAlignment="1">
      <alignment horizontal="left" wrapText="1"/>
      <protection/>
    </xf>
    <xf numFmtId="181" fontId="0" fillId="0" borderId="0" xfId="78" applyNumberFormat="1" applyFont="1" applyFill="1" applyAlignment="1">
      <alignment/>
    </xf>
    <xf numFmtId="181" fontId="13" fillId="0" borderId="0" xfId="78" applyNumberFormat="1" applyFont="1" applyFill="1" applyBorder="1" applyAlignment="1">
      <alignment/>
    </xf>
    <xf numFmtId="178" fontId="17" fillId="0" borderId="0" xfId="88" applyNumberFormat="1" applyFont="1" applyAlignment="1">
      <alignment/>
    </xf>
    <xf numFmtId="178" fontId="14" fillId="0" borderId="27" xfId="15" applyNumberFormat="1" applyFont="1" applyBorder="1">
      <alignment/>
      <protection/>
    </xf>
    <xf numFmtId="180" fontId="9" fillId="0" borderId="0" xfId="15" applyNumberFormat="1" applyFont="1" applyFill="1" applyBorder="1" applyAlignment="1">
      <alignment wrapText="1"/>
      <protection/>
    </xf>
    <xf numFmtId="178" fontId="13" fillId="0" borderId="32" xfId="88" applyNumberFormat="1" applyFont="1" applyFill="1" applyBorder="1" applyAlignment="1">
      <alignment/>
    </xf>
    <xf numFmtId="173" fontId="6" fillId="54" borderId="27" xfId="83" applyNumberFormat="1" applyFont="1" applyFill="1" applyBorder="1" applyAlignment="1" applyProtection="1" quotePrefix="1">
      <alignment horizontal="right" vertical="center" wrapText="1"/>
      <protection/>
    </xf>
    <xf numFmtId="0" fontId="8" fillId="22" borderId="33" xfId="15" applyFont="1" applyFill="1" applyBorder="1" applyAlignment="1">
      <alignment horizontal="left" vertical="center" wrapText="1"/>
      <protection/>
    </xf>
    <xf numFmtId="15" fontId="8" fillId="22" borderId="27" xfId="15" applyNumberFormat="1" applyFont="1" applyFill="1" applyBorder="1" applyAlignment="1">
      <alignment horizontal="right" vertical="center" wrapText="1"/>
      <protection/>
    </xf>
    <xf numFmtId="15" fontId="12" fillId="22" borderId="27" xfId="15" applyNumberFormat="1" applyFont="1" applyFill="1" applyBorder="1" applyAlignment="1">
      <alignment horizontal="right" vertical="center" wrapText="1"/>
      <protection/>
    </xf>
    <xf numFmtId="0" fontId="8" fillId="22" borderId="27" xfId="15" applyFont="1" applyFill="1" applyBorder="1" applyAlignment="1">
      <alignment horizontal="right" vertical="center" wrapText="1"/>
      <protection/>
    </xf>
    <xf numFmtId="15" fontId="8" fillId="22" borderId="34" xfId="15" applyNumberFormat="1" applyFont="1" applyFill="1" applyBorder="1" applyAlignment="1">
      <alignment horizontal="right" vertical="center" wrapText="1"/>
      <protection/>
    </xf>
    <xf numFmtId="0" fontId="8" fillId="22" borderId="34" xfId="15" applyFont="1" applyFill="1" applyBorder="1" applyAlignment="1">
      <alignment horizontal="right" vertical="center" wrapText="1"/>
      <protection/>
    </xf>
    <xf numFmtId="0" fontId="8" fillId="7" borderId="33" xfId="15" applyFont="1" applyFill="1" applyBorder="1" applyAlignment="1">
      <alignment horizontal="left" vertical="center" wrapText="1"/>
      <protection/>
    </xf>
    <xf numFmtId="15" fontId="8" fillId="7" borderId="27" xfId="15" applyNumberFormat="1" applyFont="1" applyFill="1" applyBorder="1" applyAlignment="1">
      <alignment horizontal="right" vertical="center" wrapText="1"/>
      <protection/>
    </xf>
    <xf numFmtId="15" fontId="12" fillId="7" borderId="27" xfId="15" applyNumberFormat="1" applyFont="1" applyFill="1" applyBorder="1" applyAlignment="1">
      <alignment horizontal="right" vertical="center" wrapText="1"/>
      <protection/>
    </xf>
    <xf numFmtId="0" fontId="12" fillId="7" borderId="27" xfId="15" applyFont="1" applyFill="1" applyBorder="1" applyAlignment="1">
      <alignment horizontal="right" vertical="center" wrapText="1"/>
      <protection/>
    </xf>
    <xf numFmtId="0" fontId="8" fillId="7" borderId="27" xfId="15" applyFont="1" applyFill="1" applyBorder="1" applyAlignment="1">
      <alignment horizontal="right" vertical="center" wrapText="1"/>
      <protection/>
    </xf>
    <xf numFmtId="15" fontId="8" fillId="7" borderId="34" xfId="15" applyNumberFormat="1" applyFont="1" applyFill="1" applyBorder="1" applyAlignment="1">
      <alignment horizontal="right" vertical="center" wrapText="1"/>
      <protection/>
    </xf>
    <xf numFmtId="0" fontId="8" fillId="7" borderId="34" xfId="15" applyFont="1" applyFill="1" applyBorder="1" applyAlignment="1">
      <alignment horizontal="right" vertical="center" wrapText="1"/>
      <protection/>
    </xf>
    <xf numFmtId="0" fontId="8" fillId="19" borderId="33" xfId="15" applyFont="1" applyFill="1" applyBorder="1" applyAlignment="1">
      <alignment horizontal="left" vertical="center" wrapText="1"/>
      <protection/>
    </xf>
    <xf numFmtId="15" fontId="8" fillId="19" borderId="27" xfId="15" applyNumberFormat="1" applyFont="1" applyFill="1" applyBorder="1" applyAlignment="1">
      <alignment horizontal="right" vertical="center" wrapText="1"/>
      <protection/>
    </xf>
    <xf numFmtId="15" fontId="12" fillId="19" borderId="27" xfId="15" applyNumberFormat="1" applyFont="1" applyFill="1" applyBorder="1" applyAlignment="1">
      <alignment horizontal="right" vertical="center" wrapText="1"/>
      <protection/>
    </xf>
    <xf numFmtId="0" fontId="12" fillId="19" borderId="27" xfId="15" applyFont="1" applyFill="1" applyBorder="1" applyAlignment="1">
      <alignment horizontal="right" vertical="center" wrapText="1"/>
      <protection/>
    </xf>
    <xf numFmtId="0" fontId="8" fillId="19" borderId="27" xfId="15" applyFont="1" applyFill="1" applyBorder="1" applyAlignment="1">
      <alignment horizontal="right" vertical="center" wrapText="1"/>
      <protection/>
    </xf>
    <xf numFmtId="15" fontId="8" fillId="19" borderId="34" xfId="15" applyNumberFormat="1" applyFont="1" applyFill="1" applyBorder="1" applyAlignment="1">
      <alignment horizontal="right" vertical="center" wrapText="1"/>
      <protection/>
    </xf>
    <xf numFmtId="0" fontId="8" fillId="19" borderId="34" xfId="15" applyFont="1" applyFill="1" applyBorder="1" applyAlignment="1">
      <alignment horizontal="right" vertical="center" wrapText="1"/>
      <protection/>
    </xf>
    <xf numFmtId="0" fontId="8" fillId="60" borderId="33" xfId="15" applyFont="1" applyFill="1" applyBorder="1" applyAlignment="1">
      <alignment horizontal="left" vertical="center" wrapText="1"/>
      <protection/>
    </xf>
    <xf numFmtId="15" fontId="8" fillId="60" borderId="27" xfId="15" applyNumberFormat="1" applyFont="1" applyFill="1" applyBorder="1" applyAlignment="1">
      <alignment horizontal="right" vertical="center" wrapText="1"/>
      <protection/>
    </xf>
    <xf numFmtId="15" fontId="12" fillId="60" borderId="27" xfId="15" applyNumberFormat="1" applyFont="1" applyFill="1" applyBorder="1" applyAlignment="1">
      <alignment horizontal="right" vertical="center" wrapText="1"/>
      <protection/>
    </xf>
    <xf numFmtId="0" fontId="12" fillId="60" borderId="27" xfId="15" applyFont="1" applyFill="1" applyBorder="1" applyAlignment="1">
      <alignment horizontal="right" vertical="center" wrapText="1"/>
      <protection/>
    </xf>
    <xf numFmtId="0" fontId="8" fillId="60" borderId="27" xfId="15" applyFont="1" applyFill="1" applyBorder="1" applyAlignment="1">
      <alignment horizontal="right" vertical="center" wrapText="1"/>
      <protection/>
    </xf>
    <xf numFmtId="15" fontId="8" fillId="60" borderId="34" xfId="15" applyNumberFormat="1" applyFont="1" applyFill="1" applyBorder="1" applyAlignment="1">
      <alignment horizontal="right" vertical="center" wrapText="1"/>
      <protection/>
    </xf>
    <xf numFmtId="0" fontId="8" fillId="60" borderId="34" xfId="15" applyFont="1" applyFill="1" applyBorder="1" applyAlignment="1">
      <alignment horizontal="right" vertical="center" wrapText="1"/>
      <protection/>
    </xf>
    <xf numFmtId="185" fontId="9" fillId="0" borderId="0" xfId="15" applyNumberFormat="1" applyFont="1" applyFill="1" applyBorder="1" applyAlignment="1">
      <alignment wrapText="1"/>
      <protection/>
    </xf>
    <xf numFmtId="182" fontId="0" fillId="0" borderId="0" xfId="15" applyNumberFormat="1" applyFont="1" applyFill="1">
      <alignment/>
      <protection/>
    </xf>
    <xf numFmtId="181" fontId="9" fillId="0" borderId="0" xfId="78" applyNumberFormat="1" applyFont="1" applyFill="1" applyBorder="1" applyAlignment="1">
      <alignment wrapText="1"/>
    </xf>
    <xf numFmtId="180" fontId="0" fillId="0" borderId="0" xfId="15" applyNumberFormat="1" applyFont="1" applyBorder="1" applyAlignment="1">
      <alignment wrapText="1"/>
      <protection/>
    </xf>
    <xf numFmtId="179" fontId="0" fillId="0" borderId="29" xfId="88" applyNumberFormat="1" applyFont="1" applyBorder="1" applyAlignment="1">
      <alignment wrapText="1"/>
    </xf>
    <xf numFmtId="180" fontId="0" fillId="0" borderId="32" xfId="15" applyNumberFormat="1" applyFont="1" applyBorder="1" applyAlignment="1">
      <alignment wrapText="1"/>
      <protection/>
    </xf>
    <xf numFmtId="179" fontId="0" fillId="0" borderId="31" xfId="88" applyNumberFormat="1" applyFont="1" applyBorder="1" applyAlignment="1">
      <alignment wrapText="1"/>
    </xf>
    <xf numFmtId="182" fontId="11" fillId="0" borderId="0" xfId="15" applyNumberFormat="1" applyFont="1" applyFill="1">
      <alignment/>
      <protection/>
    </xf>
    <xf numFmtId="0" fontId="0" fillId="0" borderId="32" xfId="15" applyFont="1" applyFill="1" applyBorder="1">
      <alignment/>
      <protection/>
    </xf>
    <xf numFmtId="180" fontId="0" fillId="0" borderId="0" xfId="15" applyNumberFormat="1" applyFont="1" applyFill="1" applyBorder="1" applyAlignment="1">
      <alignment wrapText="1"/>
      <protection/>
    </xf>
    <xf numFmtId="37" fontId="2" fillId="15" borderId="27" xfId="84" applyFont="1" applyFill="1" applyBorder="1" applyAlignment="1" applyProtection="1">
      <alignment horizontal="left" vertical="center"/>
      <protection hidden="1"/>
    </xf>
    <xf numFmtId="172" fontId="6" fillId="15" borderId="27" xfId="84" applyNumberFormat="1" applyFont="1" applyFill="1" applyBorder="1" applyAlignment="1" applyProtection="1" quotePrefix="1">
      <alignment horizontal="right" vertical="center" wrapText="1"/>
      <protection/>
    </xf>
    <xf numFmtId="37" fontId="3" fillId="54" borderId="27" xfId="84" applyFont="1" applyFill="1" applyBorder="1" applyAlignment="1">
      <alignment vertical="center"/>
      <protection/>
    </xf>
    <xf numFmtId="37" fontId="4" fillId="54" borderId="27" xfId="84" applyFont="1" applyFill="1" applyBorder="1" applyAlignment="1" applyProtection="1">
      <alignment horizontal="center" vertical="center"/>
      <protection hidden="1"/>
    </xf>
    <xf numFmtId="37" fontId="2" fillId="0" borderId="0" xfId="84" applyFont="1" applyFill="1" applyAlignment="1" applyProtection="1">
      <alignment vertical="center"/>
      <protection hidden="1"/>
    </xf>
    <xf numFmtId="37" fontId="2" fillId="0" borderId="0" xfId="84" applyFont="1" applyAlignment="1" applyProtection="1">
      <alignment horizontal="center" vertical="center"/>
      <protection hidden="1"/>
    </xf>
    <xf numFmtId="37" fontId="4" fillId="0" borderId="0" xfId="84" applyFont="1" applyFill="1" applyAlignment="1" applyProtection="1">
      <alignment vertical="center"/>
      <protection hidden="1"/>
    </xf>
    <xf numFmtId="37" fontId="2" fillId="60" borderId="27" xfId="84" applyFont="1" applyFill="1" applyBorder="1" applyAlignment="1" applyProtection="1">
      <alignment horizontal="right" vertical="center"/>
      <protection hidden="1"/>
    </xf>
    <xf numFmtId="37" fontId="3" fillId="54" borderId="27" xfId="84" applyFont="1" applyFill="1" applyBorder="1" applyAlignment="1">
      <alignment vertical="center" wrapText="1"/>
      <protection/>
    </xf>
    <xf numFmtId="37" fontId="2" fillId="0" borderId="0" xfId="84" applyFont="1" applyFill="1" applyAlignment="1" applyProtection="1">
      <alignment vertical="center" wrapText="1"/>
      <protection hidden="1"/>
    </xf>
    <xf numFmtId="37" fontId="4" fillId="0" borderId="0" xfId="84" applyFont="1" applyFill="1" applyAlignment="1" applyProtection="1">
      <alignment vertical="center" wrapText="1"/>
      <protection hidden="1"/>
    </xf>
    <xf numFmtId="37" fontId="2" fillId="60" borderId="27" xfId="84" applyFont="1" applyFill="1" applyBorder="1" applyAlignment="1" applyProtection="1">
      <alignment vertical="center" wrapText="1"/>
      <protection hidden="1"/>
    </xf>
    <xf numFmtId="37" fontId="7" fillId="60" borderId="27" xfId="84" applyFont="1" applyFill="1" applyBorder="1" applyAlignment="1" applyProtection="1">
      <alignment horizontal="right" vertical="center" wrapText="1"/>
      <protection hidden="1"/>
    </xf>
    <xf numFmtId="37" fontId="7" fillId="0" borderId="0" xfId="84" applyFont="1" applyFill="1" applyAlignment="1" applyProtection="1">
      <alignment vertical="center" wrapText="1"/>
      <protection hidden="1"/>
    </xf>
    <xf numFmtId="0" fontId="8" fillId="47" borderId="33" xfId="15" applyFont="1" applyFill="1" applyBorder="1" applyAlignment="1">
      <alignment horizontal="left" vertical="center" wrapText="1"/>
      <protection/>
    </xf>
    <xf numFmtId="15" fontId="8" fillId="47" borderId="27" xfId="15" applyNumberFormat="1" applyFont="1" applyFill="1" applyBorder="1" applyAlignment="1">
      <alignment horizontal="right" vertical="center" wrapText="1"/>
      <protection/>
    </xf>
    <xf numFmtId="15" fontId="12" fillId="47" borderId="27" xfId="15" applyNumberFormat="1" applyFont="1" applyFill="1" applyBorder="1" applyAlignment="1">
      <alignment horizontal="right" vertical="center" wrapText="1"/>
      <protection/>
    </xf>
    <xf numFmtId="0" fontId="12" fillId="47" borderId="27" xfId="15" applyFont="1" applyFill="1" applyBorder="1" applyAlignment="1">
      <alignment horizontal="right" vertical="center" wrapText="1"/>
      <protection/>
    </xf>
    <xf numFmtId="0" fontId="8" fillId="47" borderId="27" xfId="15" applyFont="1" applyFill="1" applyBorder="1" applyAlignment="1">
      <alignment horizontal="right" vertical="center" wrapText="1"/>
      <protection/>
    </xf>
    <xf numFmtId="15" fontId="8" fillId="47" borderId="34" xfId="15" applyNumberFormat="1" applyFont="1" applyFill="1" applyBorder="1" applyAlignment="1">
      <alignment horizontal="right" vertical="center" wrapText="1"/>
      <protection/>
    </xf>
    <xf numFmtId="0" fontId="8" fillId="47" borderId="34" xfId="15" applyFont="1" applyFill="1" applyBorder="1" applyAlignment="1">
      <alignment horizontal="right" vertical="center" wrapText="1"/>
      <protection/>
    </xf>
    <xf numFmtId="37" fontId="5" fillId="0" borderId="0" xfId="83" applyFont="1" applyAlignment="1" applyProtection="1">
      <alignment horizontal="right" vertical="center" wrapText="1"/>
      <protection hidden="1"/>
    </xf>
    <xf numFmtId="0" fontId="13" fillId="0" borderId="0" xfId="0" applyFont="1" applyAlignment="1">
      <alignment/>
    </xf>
    <xf numFmtId="37" fontId="27" fillId="0" borderId="0" xfId="83" applyFont="1" applyFill="1" applyBorder="1" applyAlignment="1" applyProtection="1">
      <alignment horizontal="right" vertical="center"/>
      <protection hidden="1"/>
    </xf>
    <xf numFmtId="37" fontId="4" fillId="0" borderId="0" xfId="83" applyFont="1" applyAlignment="1" applyProtection="1">
      <alignment vertical="center"/>
      <protection hidden="1"/>
    </xf>
    <xf numFmtId="37" fontId="27" fillId="0" borderId="0" xfId="83" applyFont="1" applyFill="1" applyBorder="1" applyAlignment="1" applyProtection="1">
      <alignment vertical="center"/>
      <protection hidden="1"/>
    </xf>
    <xf numFmtId="37" fontId="2" fillId="60" borderId="35" xfId="83" applyFont="1" applyFill="1" applyBorder="1" applyAlignment="1" applyProtection="1">
      <alignment horizontal="right" vertical="center"/>
      <protection hidden="1"/>
    </xf>
    <xf numFmtId="37" fontId="27" fillId="0" borderId="32" xfId="83" applyFont="1" applyFill="1" applyBorder="1" applyAlignment="1" applyProtection="1">
      <alignment vertical="center"/>
      <protection hidden="1"/>
    </xf>
    <xf numFmtId="37" fontId="27" fillId="0" borderId="0" xfId="83" applyFont="1" applyFill="1" applyBorder="1" applyAlignment="1" applyProtection="1" quotePrefix="1">
      <alignment horizontal="right" vertical="center"/>
      <protection hidden="1"/>
    </xf>
    <xf numFmtId="37" fontId="27" fillId="0" borderId="32" xfId="83" applyFont="1" applyFill="1" applyBorder="1" applyAlignment="1" applyProtection="1" quotePrefix="1">
      <alignment horizontal="right" vertical="center"/>
      <protection hidden="1"/>
    </xf>
    <xf numFmtId="37" fontId="2" fillId="61" borderId="27" xfId="84" applyFont="1" applyFill="1" applyBorder="1" applyAlignment="1" applyProtection="1">
      <alignment horizontal="right" vertical="center"/>
      <protection hidden="1"/>
    </xf>
    <xf numFmtId="37" fontId="7" fillId="61" borderId="36" xfId="84" applyFont="1" applyFill="1" applyBorder="1" applyAlignment="1" applyProtection="1">
      <alignment vertical="center"/>
      <protection hidden="1"/>
    </xf>
    <xf numFmtId="37" fontId="7" fillId="61" borderId="27" xfId="84" applyFont="1" applyFill="1" applyBorder="1" applyAlignment="1" applyProtection="1">
      <alignment vertical="center" wrapText="1"/>
      <protection hidden="1"/>
    </xf>
    <xf numFmtId="185" fontId="8" fillId="0" borderId="0" xfId="15" applyNumberFormat="1" applyFont="1" applyFill="1" applyBorder="1" applyAlignment="1">
      <alignment wrapText="1"/>
      <protection/>
    </xf>
    <xf numFmtId="181" fontId="0" fillId="0" borderId="32" xfId="78" applyNumberFormat="1" applyFont="1" applyFill="1" applyBorder="1" applyAlignment="1">
      <alignment/>
    </xf>
    <xf numFmtId="182" fontId="8" fillId="0" borderId="0" xfId="15" applyNumberFormat="1" applyFont="1" applyFill="1" applyBorder="1" applyAlignment="1">
      <alignment wrapText="1"/>
      <protection/>
    </xf>
    <xf numFmtId="15" fontId="8" fillId="19" borderId="27" xfId="15" applyNumberFormat="1" applyFont="1" applyFill="1" applyBorder="1" applyAlignment="1">
      <alignment horizontal="center" vertical="center" wrapText="1"/>
      <protection/>
    </xf>
    <xf numFmtId="181" fontId="11" fillId="0" borderId="27" xfId="78" applyNumberFormat="1" applyFont="1" applyFill="1" applyBorder="1" applyAlignment="1">
      <alignment/>
    </xf>
    <xf numFmtId="176" fontId="1" fillId="0" borderId="0" xfId="83" applyNumberFormat="1" applyFill="1" applyBorder="1" applyProtection="1">
      <alignment/>
      <protection locked="0"/>
    </xf>
    <xf numFmtId="176" fontId="47" fillId="0" borderId="0" xfId="83" applyNumberFormat="1" applyFont="1" applyFill="1" applyBorder="1" applyProtection="1">
      <alignment/>
      <protection locked="0"/>
    </xf>
    <xf numFmtId="176" fontId="0" fillId="0" borderId="0" xfId="0" applyNumberFormat="1" applyFill="1" applyAlignment="1">
      <alignment/>
    </xf>
    <xf numFmtId="176" fontId="4" fillId="0" borderId="0" xfId="83" applyNumberFormat="1" applyFont="1" applyFill="1" applyProtection="1">
      <alignment/>
      <protection hidden="1"/>
    </xf>
    <xf numFmtId="176" fontId="6" fillId="0" borderId="27" xfId="83" applyNumberFormat="1" applyFont="1" applyFill="1" applyBorder="1" applyProtection="1">
      <alignment/>
      <protection locked="0"/>
    </xf>
    <xf numFmtId="176" fontId="1" fillId="0" borderId="27" xfId="83" applyNumberFormat="1" applyFont="1" applyFill="1" applyBorder="1" applyProtection="1">
      <alignment/>
      <protection locked="0"/>
    </xf>
    <xf numFmtId="37" fontId="4" fillId="0" borderId="0" xfId="83" applyFont="1" applyAlignment="1" applyProtection="1">
      <alignment wrapText="1"/>
      <protection hidden="1"/>
    </xf>
    <xf numFmtId="37" fontId="6" fillId="60" borderId="27" xfId="0" applyNumberFormat="1" applyFont="1" applyFill="1" applyBorder="1" applyAlignment="1">
      <alignment horizontal="right" vertical="center" wrapText="1"/>
    </xf>
    <xf numFmtId="37" fontId="4" fillId="0" borderId="27" xfId="84" applyFont="1" applyFill="1" applyBorder="1" applyAlignment="1" applyProtection="1">
      <alignment horizontal="left" vertical="center"/>
      <protection hidden="1"/>
    </xf>
    <xf numFmtId="37" fontId="4" fillId="0" borderId="27" xfId="84" applyFont="1" applyFill="1" applyBorder="1" applyAlignment="1" applyProtection="1">
      <alignment horizontal="right" vertical="center"/>
      <protection hidden="1"/>
    </xf>
    <xf numFmtId="172" fontId="4" fillId="54" borderId="27" xfId="83" applyNumberFormat="1" applyFont="1" applyFill="1" applyBorder="1" applyAlignment="1" applyProtection="1">
      <alignment horizontal="center" vertical="center"/>
      <protection hidden="1"/>
    </xf>
    <xf numFmtId="0" fontId="12" fillId="0" borderId="32" xfId="15" applyFont="1" applyFill="1" applyBorder="1" applyAlignment="1" quotePrefix="1">
      <alignment horizontal="right" wrapText="1"/>
      <protection/>
    </xf>
    <xf numFmtId="181" fontId="9" fillId="0" borderId="0" xfId="80" applyNumberFormat="1" applyFont="1" applyFill="1" applyBorder="1" applyAlignment="1">
      <alignment wrapText="1"/>
    </xf>
    <xf numFmtId="181" fontId="0" fillId="0" borderId="0" xfId="80" applyNumberFormat="1" applyFont="1" applyFill="1" applyAlignment="1">
      <alignment/>
    </xf>
  </cellXfs>
  <cellStyles count="1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lore 1" xfId="22"/>
    <cellStyle name="20% - Colore 2" xfId="23"/>
    <cellStyle name="20% - Colore 3" xfId="24"/>
    <cellStyle name="20% - Colore 4" xfId="25"/>
    <cellStyle name="20% - Colore 5" xfId="26"/>
    <cellStyle name="20% - Colore 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Colore 1" xfId="34"/>
    <cellStyle name="40% - Colore 2" xfId="35"/>
    <cellStyle name="40% - Colore 3" xfId="36"/>
    <cellStyle name="40% - Colore 4" xfId="37"/>
    <cellStyle name="40% - Colore 5" xfId="38"/>
    <cellStyle name="40% - Colore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Colore 1" xfId="46"/>
    <cellStyle name="60% - Colore 2" xfId="47"/>
    <cellStyle name="60% - Colore 3" xfId="48"/>
    <cellStyle name="60% - Colore 4" xfId="49"/>
    <cellStyle name="60% - Colore 5" xfId="50"/>
    <cellStyle name="60% - Colore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olo" xfId="59"/>
    <cellStyle name="Calculation" xfId="60"/>
    <cellStyle name="Cella collegata" xfId="61"/>
    <cellStyle name="Cella da controllare" xfId="62"/>
    <cellStyle name="Check Cell" xfId="63"/>
    <cellStyle name="Colore 1" xfId="64"/>
    <cellStyle name="Colore 2" xfId="65"/>
    <cellStyle name="Colore 3" xfId="66"/>
    <cellStyle name="Colore 4" xfId="67"/>
    <cellStyle name="Colore 5" xfId="68"/>
    <cellStyle name="Colore 6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Comma [0]" xfId="79"/>
    <cellStyle name="Migliaia 2" xfId="80"/>
    <cellStyle name="Neutral" xfId="81"/>
    <cellStyle name="Neutrale" xfId="82"/>
    <cellStyle name="Normal_Cons_HERA_mar04_Poli_7tris" xfId="83"/>
    <cellStyle name="Normal_Cons_HERA_mar04_Poli_7tris 2" xfId="84"/>
    <cellStyle name="Nota" xfId="85"/>
    <cellStyle name="Note" xfId="86"/>
    <cellStyle name="Output" xfId="87"/>
    <cellStyle name="Percent" xfId="88"/>
    <cellStyle name="SAPBEXaggData" xfId="89"/>
    <cellStyle name="SAPBEXaggDataEmph" xfId="90"/>
    <cellStyle name="SAPBEXaggExc1" xfId="91"/>
    <cellStyle name="SAPBEXaggExc1Emph" xfId="92"/>
    <cellStyle name="SAPBEXaggExc2" xfId="93"/>
    <cellStyle name="SAPBEXaggExc2Emph" xfId="94"/>
    <cellStyle name="SAPBEXaggItem" xfId="95"/>
    <cellStyle name="SAPBEXaggItemX" xfId="96"/>
    <cellStyle name="SAPBEXbackground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Data" xfId="112"/>
    <cellStyle name="SAPBEXheaderItem" xfId="113"/>
    <cellStyle name="SAPBEXheaderRowOne" xfId="114"/>
    <cellStyle name="SAPBEXheaderRowThree" xfId="115"/>
    <cellStyle name="SAPBEXheaderRowTwo" xfId="116"/>
    <cellStyle name="SAPBEXheaderSingleRow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resData" xfId="127"/>
    <cellStyle name="SAPBEXresDataEmph" xfId="128"/>
    <cellStyle name="SAPBEXresExc1" xfId="129"/>
    <cellStyle name="SAPBEXresExc1Emph" xfId="130"/>
    <cellStyle name="SAPBEXresExc2" xfId="131"/>
    <cellStyle name="SAPBEXresExc2Emph" xfId="132"/>
    <cellStyle name="SAPBEXresItem" xfId="133"/>
    <cellStyle name="SAPBEXresItemX" xfId="134"/>
    <cellStyle name="SAPBEXstdData" xfId="135"/>
    <cellStyle name="SAPBEXstdDataEmph" xfId="136"/>
    <cellStyle name="SAPBEXstdExc1" xfId="137"/>
    <cellStyle name="SAPBEXstdExc1Emph" xfId="138"/>
    <cellStyle name="SAPBEXstdExc2" xfId="139"/>
    <cellStyle name="SAPBEXstdExc2Emph" xfId="140"/>
    <cellStyle name="SAPBEXstdItem" xfId="141"/>
    <cellStyle name="SAPBEXstdItemHeader" xfId="142"/>
    <cellStyle name="SAPBEXstdItemLeft" xfId="143"/>
    <cellStyle name="SAPBEXstdItemLeftChart" xfId="144"/>
    <cellStyle name="SAPBEXstdItemX" xfId="145"/>
    <cellStyle name="SAPBEXsubData" xfId="146"/>
    <cellStyle name="SAPBEXsubDataEmph" xfId="147"/>
    <cellStyle name="SAPBEXsubExc1" xfId="148"/>
    <cellStyle name="SAPBEXsubExc1Emph" xfId="149"/>
    <cellStyle name="SAPBEXsubExc2" xfId="150"/>
    <cellStyle name="SAPBEXsubExc2Emph" xfId="151"/>
    <cellStyle name="SAPBEXsubItem" xfId="152"/>
    <cellStyle name="SAPBEXtitle" xfId="153"/>
    <cellStyle name="SAPBEXundefined" xfId="154"/>
    <cellStyle name="Testo avviso" xfId="155"/>
    <cellStyle name="Testo descrittivo" xfId="156"/>
    <cellStyle name="Title" xfId="157"/>
    <cellStyle name="Titolo" xfId="158"/>
    <cellStyle name="Titolo 1" xfId="159"/>
    <cellStyle name="Titolo 2" xfId="160"/>
    <cellStyle name="Titolo 3" xfId="161"/>
    <cellStyle name="Titolo 4" xfId="162"/>
    <cellStyle name="Total" xfId="163"/>
    <cellStyle name="Totale" xfId="164"/>
    <cellStyle name="Valore non valido" xfId="165"/>
    <cellStyle name="Valore valido" xfId="166"/>
    <cellStyle name="Currency" xfId="167"/>
    <cellStyle name="Currency [0]" xfId="168"/>
    <cellStyle name="Warning Text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95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finanziari%20ed%20operativi%20di%20sintesi%201H%202013_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o economico"/>
      <sheetName val="Stato patrimoniale"/>
      <sheetName val="GAS"/>
      <sheetName val="E.E."/>
      <sheetName val="Idrico"/>
      <sheetName val="Ambiente"/>
      <sheetName val="Altri"/>
    </sheetNames>
    <sheetDataSet>
      <sheetData sheetId="4">
        <row r="3">
          <cell r="B3">
            <v>41820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3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0.28125" style="0" customWidth="1"/>
    <col min="2" max="2" width="37.7109375" style="0" customWidth="1"/>
    <col min="3" max="4" width="11.7109375" style="0" customWidth="1"/>
  </cols>
  <sheetData>
    <row r="3" ht="25.5" customHeight="1"/>
    <row r="4" spans="2:4" ht="12.75">
      <c r="B4" s="1" t="s">
        <v>2</v>
      </c>
      <c r="C4" s="2"/>
      <c r="D4" s="2"/>
    </row>
    <row r="5" spans="2:4" ht="12.75">
      <c r="B5" s="3" t="s">
        <v>0</v>
      </c>
      <c r="C5" s="70">
        <v>41820</v>
      </c>
      <c r="D5" s="70">
        <v>41455</v>
      </c>
    </row>
    <row r="6" spans="2:4" ht="12.75">
      <c r="B6" s="4" t="s">
        <v>3</v>
      </c>
      <c r="C6" s="146">
        <v>2089089</v>
      </c>
      <c r="D6" s="146">
        <v>2352695</v>
      </c>
    </row>
    <row r="7" spans="2:4" ht="12.75">
      <c r="B7" s="4" t="s">
        <v>4</v>
      </c>
      <c r="C7" s="146">
        <v>139233</v>
      </c>
      <c r="D7" s="146">
        <v>107306</v>
      </c>
    </row>
    <row r="8" spans="2:4" s="130" customFormat="1" ht="12.75">
      <c r="B8" s="129" t="s">
        <v>101</v>
      </c>
      <c r="C8" s="147"/>
      <c r="D8" s="147"/>
    </row>
    <row r="9" spans="2:4" ht="12.75">
      <c r="B9" s="4" t="s">
        <v>5</v>
      </c>
      <c r="C9" s="148"/>
      <c r="D9" s="148"/>
    </row>
    <row r="10" spans="2:4" ht="12.75">
      <c r="B10" s="53" t="s">
        <v>6</v>
      </c>
      <c r="C10" s="149">
        <v>-988272</v>
      </c>
      <c r="D10" s="149">
        <v>-1275911</v>
      </c>
    </row>
    <row r="11" spans="2:4" ht="12.75">
      <c r="B11" s="4" t="s">
        <v>7</v>
      </c>
      <c r="C11" s="146">
        <v>-518337</v>
      </c>
      <c r="D11" s="146">
        <v>-490834</v>
      </c>
    </row>
    <row r="12" spans="2:4" ht="12.75">
      <c r="B12" s="4" t="s">
        <v>8</v>
      </c>
      <c r="C12" s="146">
        <v>-251698</v>
      </c>
      <c r="D12" s="146">
        <v>-244364</v>
      </c>
    </row>
    <row r="13" spans="2:4" ht="12.75">
      <c r="B13" s="4" t="s">
        <v>9</v>
      </c>
      <c r="C13" s="146">
        <v>-208091</v>
      </c>
      <c r="D13" s="146">
        <v>-196298</v>
      </c>
    </row>
    <row r="14" spans="2:4" ht="12.75">
      <c r="B14" s="4" t="s">
        <v>10</v>
      </c>
      <c r="C14" s="146">
        <v>-26950</v>
      </c>
      <c r="D14" s="146">
        <v>-24888</v>
      </c>
    </row>
    <row r="15" spans="2:4" ht="12.75">
      <c r="B15" s="4" t="s">
        <v>11</v>
      </c>
      <c r="C15" s="146">
        <v>7804</v>
      </c>
      <c r="D15" s="146">
        <v>7764</v>
      </c>
    </row>
    <row r="16" spans="2:4" ht="12.75">
      <c r="B16" s="4"/>
      <c r="C16" s="148"/>
      <c r="D16" s="148"/>
    </row>
    <row r="17" spans="2:4" ht="12.75">
      <c r="B17" s="7" t="s">
        <v>12</v>
      </c>
      <c r="C17" s="150">
        <v>242778</v>
      </c>
      <c r="D17" s="150">
        <v>235470</v>
      </c>
    </row>
    <row r="18" spans="2:4" ht="12.75">
      <c r="B18" s="4"/>
      <c r="C18" s="148"/>
      <c r="D18" s="148"/>
    </row>
    <row r="19" spans="2:4" ht="12.75">
      <c r="B19" s="4" t="s">
        <v>13</v>
      </c>
      <c r="C19" s="146">
        <v>4121</v>
      </c>
      <c r="D19" s="146">
        <v>7798</v>
      </c>
    </row>
    <row r="20" spans="2:4" ht="12.75">
      <c r="B20" s="4" t="s">
        <v>14</v>
      </c>
      <c r="C20" s="146">
        <v>92690</v>
      </c>
      <c r="D20" s="146">
        <v>64417</v>
      </c>
    </row>
    <row r="21" spans="2:4" ht="12.75">
      <c r="B21" s="4" t="s">
        <v>15</v>
      </c>
      <c r="C21" s="146">
        <v>-165381</v>
      </c>
      <c r="D21" s="146">
        <v>-136141</v>
      </c>
    </row>
    <row r="22" spans="2:4" ht="12.75">
      <c r="B22" s="4"/>
      <c r="C22" s="148"/>
      <c r="D22" s="148"/>
    </row>
    <row r="23" spans="2:4" ht="12.75">
      <c r="B23" s="43" t="s">
        <v>17</v>
      </c>
      <c r="C23" s="150">
        <v>-68570</v>
      </c>
      <c r="D23" s="150">
        <v>-63926</v>
      </c>
    </row>
    <row r="24" spans="2:4" ht="12.75">
      <c r="B24" s="152" t="s">
        <v>102</v>
      </c>
      <c r="C24" s="151">
        <v>0</v>
      </c>
      <c r="D24" s="151">
        <v>43705</v>
      </c>
    </row>
    <row r="25" spans="2:4" s="23" customFormat="1" ht="12.75">
      <c r="B25" s="7" t="s">
        <v>16</v>
      </c>
      <c r="C25" s="150">
        <v>174208</v>
      </c>
      <c r="D25" s="150">
        <v>215249</v>
      </c>
    </row>
    <row r="26" spans="2:4" ht="12.75">
      <c r="B26" s="7"/>
      <c r="C26" s="148"/>
      <c r="D26" s="148"/>
    </row>
    <row r="27" spans="2:4" ht="12.75">
      <c r="B27" s="4" t="s">
        <v>18</v>
      </c>
      <c r="C27" s="146">
        <v>-69477</v>
      </c>
      <c r="D27" s="146">
        <v>-73475</v>
      </c>
    </row>
    <row r="28" spans="2:4" ht="12.75">
      <c r="B28" s="6"/>
      <c r="C28" s="148"/>
      <c r="D28" s="148"/>
    </row>
    <row r="29" spans="2:4" ht="12.75">
      <c r="B29" s="7" t="s">
        <v>19</v>
      </c>
      <c r="C29" s="150">
        <v>104731</v>
      </c>
      <c r="D29" s="150">
        <v>141774</v>
      </c>
    </row>
    <row r="30" spans="2:4" ht="12.75">
      <c r="B30" s="4"/>
      <c r="C30" s="148"/>
      <c r="D30" s="148"/>
    </row>
    <row r="31" spans="2:4" ht="12.75">
      <c r="B31" s="4" t="s">
        <v>20</v>
      </c>
      <c r="C31" s="146">
        <v>96257</v>
      </c>
      <c r="D31" s="146">
        <v>134098</v>
      </c>
    </row>
    <row r="32" spans="2:4" ht="12.75">
      <c r="B32" s="4" t="s">
        <v>21</v>
      </c>
      <c r="C32" s="146">
        <v>8474</v>
      </c>
      <c r="D32" s="146">
        <v>7676</v>
      </c>
    </row>
    <row r="33" ht="12.75">
      <c r="B33" s="4"/>
    </row>
    <row r="34" spans="2:4" ht="12.75">
      <c r="B34" s="24"/>
      <c r="C34" s="42"/>
      <c r="D34" s="42"/>
    </row>
    <row r="35" spans="2:4" ht="12.75">
      <c r="B35" s="25" t="s">
        <v>22</v>
      </c>
      <c r="C35" s="8"/>
      <c r="D35" s="8"/>
    </row>
    <row r="36" spans="2:4" ht="12.75">
      <c r="B36" s="58" t="s">
        <v>82</v>
      </c>
      <c r="C36" s="8">
        <v>0.068</v>
      </c>
      <c r="D36" s="8">
        <v>0.101</v>
      </c>
    </row>
    <row r="37" spans="2:4" ht="12.75">
      <c r="B37" s="58" t="s">
        <v>83</v>
      </c>
      <c r="C37" s="8">
        <v>0.068</v>
      </c>
      <c r="D37" s="8">
        <v>0.096</v>
      </c>
    </row>
    <row r="38" spans="2:4" ht="12.75">
      <c r="B38" s="26"/>
      <c r="C38" s="5"/>
      <c r="D38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6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9.57421875" style="0" bestFit="1" customWidth="1"/>
    <col min="2" max="2" width="10.140625" style="0" bestFit="1" customWidth="1"/>
    <col min="3" max="3" width="10.421875" style="0" bestFit="1" customWidth="1"/>
  </cols>
  <sheetData>
    <row r="5" spans="1:3" ht="14.25" customHeight="1">
      <c r="A5" s="108" t="s">
        <v>85</v>
      </c>
      <c r="B5" s="109">
        <v>41820</v>
      </c>
      <c r="C5" s="109">
        <v>41639</v>
      </c>
    </row>
    <row r="6" spans="1:3" ht="12.75">
      <c r="A6" s="110" t="s">
        <v>36</v>
      </c>
      <c r="B6" s="111"/>
      <c r="C6" s="111"/>
    </row>
    <row r="7" spans="1:3" ht="12.75">
      <c r="A7" s="112" t="s">
        <v>23</v>
      </c>
      <c r="B7" s="113"/>
      <c r="C7" s="113"/>
    </row>
    <row r="8" spans="1:3" ht="13.5">
      <c r="A8" s="114" t="s">
        <v>24</v>
      </c>
      <c r="B8" s="131">
        <v>2064675</v>
      </c>
      <c r="C8" s="131">
        <v>2104981</v>
      </c>
    </row>
    <row r="9" spans="1:3" ht="13.5">
      <c r="A9" s="114" t="s">
        <v>25</v>
      </c>
      <c r="B9" s="131">
        <v>2579549</v>
      </c>
      <c r="C9" s="131">
        <v>2529962</v>
      </c>
    </row>
    <row r="10" spans="1:3" ht="13.5">
      <c r="A10" s="114" t="s">
        <v>103</v>
      </c>
      <c r="B10" s="131">
        <v>2946</v>
      </c>
      <c r="C10" s="131">
        <v>2999</v>
      </c>
    </row>
    <row r="11" spans="1:3" ht="13.5">
      <c r="A11" s="114" t="s">
        <v>86</v>
      </c>
      <c r="B11" s="131">
        <v>378564</v>
      </c>
      <c r="C11" s="131">
        <v>378564</v>
      </c>
    </row>
    <row r="12" spans="1:3" ht="13.5">
      <c r="A12" s="114" t="s">
        <v>26</v>
      </c>
      <c r="B12" s="131">
        <v>152424</v>
      </c>
      <c r="C12" s="131">
        <v>170271</v>
      </c>
    </row>
    <row r="13" spans="1:3" ht="13.5">
      <c r="A13" s="114" t="s">
        <v>27</v>
      </c>
      <c r="B13" s="131">
        <v>42178</v>
      </c>
      <c r="C13" s="131">
        <v>52640</v>
      </c>
    </row>
    <row r="14" spans="1:3" ht="13.5">
      <c r="A14" s="114" t="s">
        <v>28</v>
      </c>
      <c r="B14" s="131">
        <v>160290</v>
      </c>
      <c r="C14" s="131">
        <v>149028</v>
      </c>
    </row>
    <row r="15" spans="1:7" ht="13.5">
      <c r="A15" s="114" t="s">
        <v>39</v>
      </c>
      <c r="B15" s="131">
        <v>102299</v>
      </c>
      <c r="C15" s="131">
        <v>37560</v>
      </c>
      <c r="G15" t="s">
        <v>87</v>
      </c>
    </row>
    <row r="16" spans="1:3" ht="12.75">
      <c r="A16" s="138"/>
      <c r="B16" s="138">
        <v>5482925</v>
      </c>
      <c r="C16" s="138">
        <v>5426005</v>
      </c>
    </row>
    <row r="17" spans="1:3" ht="12.75">
      <c r="A17" s="112" t="s">
        <v>29</v>
      </c>
      <c r="B17" s="132"/>
      <c r="C17" s="132"/>
    </row>
    <row r="18" spans="1:3" ht="13.5">
      <c r="A18" s="114" t="s">
        <v>30</v>
      </c>
      <c r="B18" s="133">
        <v>92764</v>
      </c>
      <c r="C18" s="133">
        <v>77512</v>
      </c>
    </row>
    <row r="19" spans="1:3" ht="13.5">
      <c r="A19" s="114" t="s">
        <v>31</v>
      </c>
      <c r="B19" s="133">
        <v>1307323</v>
      </c>
      <c r="C19" s="133">
        <v>1357196</v>
      </c>
    </row>
    <row r="20" spans="1:3" ht="13.5">
      <c r="A20" s="114" t="s">
        <v>32</v>
      </c>
      <c r="B20" s="133">
        <v>20368</v>
      </c>
      <c r="C20" s="133">
        <v>22830</v>
      </c>
    </row>
    <row r="21" spans="1:3" ht="13.5">
      <c r="A21" s="114" t="s">
        <v>27</v>
      </c>
      <c r="B21" s="133">
        <v>76268</v>
      </c>
      <c r="C21" s="133">
        <v>84851</v>
      </c>
    </row>
    <row r="22" spans="1:3" ht="13.5">
      <c r="A22" s="114" t="s">
        <v>39</v>
      </c>
      <c r="B22" s="133">
        <v>12353</v>
      </c>
      <c r="C22" s="133">
        <v>11385</v>
      </c>
    </row>
    <row r="23" spans="1:3" ht="13.5">
      <c r="A23" s="114" t="s">
        <v>88</v>
      </c>
      <c r="B23" s="133">
        <v>41152</v>
      </c>
      <c r="C23" s="133">
        <v>29143</v>
      </c>
    </row>
    <row r="24" spans="1:3" ht="13.5">
      <c r="A24" s="114" t="s">
        <v>33</v>
      </c>
      <c r="B24" s="133">
        <v>337009</v>
      </c>
      <c r="C24" s="133">
        <v>231165</v>
      </c>
    </row>
    <row r="25" spans="1:3" ht="13.5">
      <c r="A25" s="114" t="s">
        <v>34</v>
      </c>
      <c r="B25" s="133">
        <v>580330</v>
      </c>
      <c r="C25" s="133">
        <v>926933</v>
      </c>
    </row>
    <row r="26" spans="1:3" ht="12.75">
      <c r="A26" s="115"/>
      <c r="B26" s="138">
        <v>2467567</v>
      </c>
      <c r="C26" s="138">
        <v>2741015</v>
      </c>
    </row>
    <row r="27" spans="1:3" ht="13.5">
      <c r="A27" s="154" t="s">
        <v>89</v>
      </c>
      <c r="B27" s="133">
        <v>0</v>
      </c>
      <c r="C27" s="133">
        <v>3300</v>
      </c>
    </row>
    <row r="28" spans="1:3" ht="13.5" thickBot="1">
      <c r="A28" s="139" t="s">
        <v>35</v>
      </c>
      <c r="B28" s="134">
        <v>7950492</v>
      </c>
      <c r="C28" s="134">
        <v>8170320</v>
      </c>
    </row>
    <row r="30" spans="1:3" ht="12.75">
      <c r="A30" s="116" t="s">
        <v>40</v>
      </c>
      <c r="B30" s="156">
        <v>41820</v>
      </c>
      <c r="C30" s="156">
        <v>41639</v>
      </c>
    </row>
    <row r="31" spans="1:3" ht="12.75">
      <c r="A31" s="117" t="s">
        <v>37</v>
      </c>
      <c r="B31" s="132"/>
      <c r="C31" s="132"/>
    </row>
    <row r="32" spans="1:3" ht="13.5">
      <c r="A32" s="118" t="s">
        <v>90</v>
      </c>
      <c r="B32" s="133">
        <v>1409348</v>
      </c>
      <c r="C32" s="133">
        <v>1410357</v>
      </c>
    </row>
    <row r="33" spans="1:3" ht="13.5">
      <c r="A33" s="118" t="s">
        <v>38</v>
      </c>
      <c r="B33" s="131">
        <v>611702</v>
      </c>
      <c r="C33" s="131">
        <v>585115</v>
      </c>
    </row>
    <row r="34" spans="1:3" ht="13.5">
      <c r="A34" s="118" t="s">
        <v>91</v>
      </c>
      <c r="B34" s="135">
        <v>96257</v>
      </c>
      <c r="C34" s="135">
        <v>164934</v>
      </c>
    </row>
    <row r="35" spans="1:3" ht="12.75">
      <c r="A35" s="119" t="s">
        <v>40</v>
      </c>
      <c r="B35" s="138">
        <v>2117307</v>
      </c>
      <c r="C35" s="138">
        <v>2160406</v>
      </c>
    </row>
    <row r="36" spans="1:3" ht="12.75">
      <c r="A36" s="118" t="s">
        <v>21</v>
      </c>
      <c r="B36" s="155"/>
      <c r="C36" s="155"/>
    </row>
    <row r="37" spans="1:3" ht="12.75">
      <c r="A37" s="119" t="s">
        <v>92</v>
      </c>
      <c r="B37" s="138">
        <v>142302</v>
      </c>
      <c r="C37" s="138">
        <v>145317</v>
      </c>
    </row>
    <row r="38" ht="12.75">
      <c r="A38" s="117"/>
    </row>
    <row r="39" spans="1:3" ht="12.75">
      <c r="A39" s="116" t="s">
        <v>93</v>
      </c>
      <c r="B39" s="156">
        <v>2259609</v>
      </c>
      <c r="C39" s="156">
        <v>2305723</v>
      </c>
    </row>
    <row r="40" spans="1:3" ht="12.75">
      <c r="A40" s="117"/>
      <c r="B40" s="132"/>
      <c r="C40" s="132"/>
    </row>
    <row r="41" ht="12.75">
      <c r="A41" s="117" t="s">
        <v>41</v>
      </c>
    </row>
    <row r="42" spans="1:3" ht="13.5">
      <c r="A42" s="118" t="s">
        <v>94</v>
      </c>
      <c r="B42" s="136">
        <v>3033559</v>
      </c>
      <c r="C42" s="136">
        <v>3267422</v>
      </c>
    </row>
    <row r="43" spans="1:3" ht="13.5">
      <c r="A43" s="118" t="s">
        <v>42</v>
      </c>
      <c r="B43" s="136">
        <v>157280</v>
      </c>
      <c r="C43" s="136">
        <v>144924</v>
      </c>
    </row>
    <row r="44" spans="1:3" ht="13.5">
      <c r="A44" s="118" t="s">
        <v>43</v>
      </c>
      <c r="B44" s="136">
        <v>321501</v>
      </c>
      <c r="C44" s="136">
        <v>314871</v>
      </c>
    </row>
    <row r="45" spans="1:3" ht="13.5">
      <c r="A45" s="118" t="s">
        <v>44</v>
      </c>
      <c r="B45" s="136">
        <v>72862</v>
      </c>
      <c r="C45" s="136">
        <v>74500</v>
      </c>
    </row>
    <row r="46" spans="1:3" ht="13.5">
      <c r="A46" s="118" t="s">
        <v>95</v>
      </c>
      <c r="B46" s="136">
        <v>15099</v>
      </c>
      <c r="C46" s="136">
        <v>15527</v>
      </c>
    </row>
    <row r="47" spans="1:3" ht="13.5">
      <c r="A47" s="118" t="s">
        <v>39</v>
      </c>
      <c r="B47" s="137">
        <v>28447</v>
      </c>
      <c r="C47" s="137">
        <v>30321</v>
      </c>
    </row>
    <row r="48" spans="1:3" ht="12.75">
      <c r="A48" s="120"/>
      <c r="B48" s="138">
        <v>3628748</v>
      </c>
      <c r="C48" s="138">
        <v>3847565</v>
      </c>
    </row>
    <row r="49" ht="12.75">
      <c r="A49" s="117" t="s">
        <v>45</v>
      </c>
    </row>
    <row r="50" spans="1:3" ht="13.5">
      <c r="A50" s="118" t="s">
        <v>96</v>
      </c>
      <c r="B50" s="136">
        <v>456100</v>
      </c>
      <c r="C50" s="136">
        <v>361874</v>
      </c>
    </row>
    <row r="51" spans="1:3" ht="13.5">
      <c r="A51" s="118" t="s">
        <v>97</v>
      </c>
      <c r="B51" s="136">
        <v>1782</v>
      </c>
      <c r="C51" s="136">
        <v>1972</v>
      </c>
    </row>
    <row r="52" spans="1:3" ht="13.5">
      <c r="A52" s="118" t="s">
        <v>46</v>
      </c>
      <c r="B52" s="136">
        <v>951461</v>
      </c>
      <c r="C52" s="136">
        <v>1167920</v>
      </c>
    </row>
    <row r="53" spans="1:3" ht="13.5">
      <c r="A53" s="118" t="s">
        <v>98</v>
      </c>
      <c r="B53" s="136">
        <v>81965</v>
      </c>
      <c r="C53" s="136">
        <v>5946</v>
      </c>
    </row>
    <row r="54" spans="1:3" ht="13.5">
      <c r="A54" s="118" t="s">
        <v>99</v>
      </c>
      <c r="B54" s="136">
        <v>550315</v>
      </c>
      <c r="C54" s="136">
        <v>463999</v>
      </c>
    </row>
    <row r="55" spans="1:3" ht="13.5">
      <c r="A55" s="118" t="s">
        <v>39</v>
      </c>
      <c r="B55" s="137">
        <v>20512</v>
      </c>
      <c r="C55" s="137">
        <v>15321</v>
      </c>
    </row>
    <row r="56" spans="1:3" ht="12.75">
      <c r="A56" s="120"/>
      <c r="B56" s="138">
        <v>2062135</v>
      </c>
      <c r="C56" s="138">
        <v>2017032</v>
      </c>
    </row>
    <row r="57" spans="1:3" ht="13.5">
      <c r="A57" s="118" t="s">
        <v>89</v>
      </c>
      <c r="B57" s="136">
        <v>0</v>
      </c>
      <c r="C57" s="136">
        <v>0</v>
      </c>
    </row>
    <row r="59" spans="1:3" ht="12.75">
      <c r="A59" s="120"/>
      <c r="B59" s="138">
        <v>5690883</v>
      </c>
      <c r="C59" s="138">
        <v>5864597</v>
      </c>
    </row>
    <row r="60" ht="12.75">
      <c r="A60" s="121" t="s">
        <v>100</v>
      </c>
    </row>
    <row r="61" spans="1:3" ht="12.75">
      <c r="A61" s="140" t="s">
        <v>47</v>
      </c>
      <c r="B61" s="153">
        <v>7950492</v>
      </c>
      <c r="C61" s="153">
        <v>8170320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4" customWidth="1"/>
    <col min="2" max="7" width="10.7109375" style="0" customWidth="1"/>
  </cols>
  <sheetData>
    <row r="3" spans="1:7" ht="12.75">
      <c r="A3" s="71" t="s">
        <v>48</v>
      </c>
      <c r="B3" s="72">
        <v>41820</v>
      </c>
      <c r="C3" s="73" t="s">
        <v>1</v>
      </c>
      <c r="D3" s="72">
        <v>41455</v>
      </c>
      <c r="E3" s="73" t="s">
        <v>1</v>
      </c>
      <c r="F3" s="74" t="s">
        <v>51</v>
      </c>
      <c r="G3" s="75" t="s">
        <v>52</v>
      </c>
    </row>
    <row r="4" spans="1:7" s="15" customFormat="1" ht="12.75">
      <c r="A4" s="16" t="s">
        <v>49</v>
      </c>
      <c r="B4" s="141">
        <v>785.555602052484</v>
      </c>
      <c r="C4" s="59">
        <f>B4/$B$4</f>
        <v>1</v>
      </c>
      <c r="D4" s="141">
        <v>955.0178329412001</v>
      </c>
      <c r="E4" s="59">
        <f>D4/$D$4</f>
        <v>1</v>
      </c>
      <c r="F4" s="17">
        <f>B4-D4</f>
        <v>-169.46223088871614</v>
      </c>
      <c r="G4" s="18">
        <f>B4/D4-1</f>
        <v>-0.17744404873238617</v>
      </c>
    </row>
    <row r="5" spans="1:7" ht="12.75">
      <c r="A5" s="12" t="s">
        <v>50</v>
      </c>
      <c r="B5" s="98">
        <v>-574.7690495485259</v>
      </c>
      <c r="C5" s="60">
        <f>B5/$B$4</f>
        <v>-0.7316720141092251</v>
      </c>
      <c r="D5" s="98">
        <v>-728.4781370956003</v>
      </c>
      <c r="E5" s="60">
        <f>D5/$D$4</f>
        <v>-0.7627900882772859</v>
      </c>
      <c r="F5" s="54">
        <f>B5-D5</f>
        <v>153.70908754707443</v>
      </c>
      <c r="G5" s="27">
        <f>B5/D5-1</f>
        <v>-0.21100027539591448</v>
      </c>
    </row>
    <row r="6" spans="1:7" ht="12.75">
      <c r="A6" s="12" t="s">
        <v>8</v>
      </c>
      <c r="B6" s="98">
        <v>-61.75185141821732</v>
      </c>
      <c r="C6" s="60">
        <f>B6/$B$4</f>
        <v>-0.078609141424074</v>
      </c>
      <c r="D6" s="98">
        <v>-61.3228524656</v>
      </c>
      <c r="E6" s="60">
        <f>D6/$D$4</f>
        <v>-0.06421121192757415</v>
      </c>
      <c r="F6" s="54">
        <f>B6-D6</f>
        <v>-0.42899895261732013</v>
      </c>
      <c r="G6" s="27">
        <f>B6/D6-1</f>
        <v>0.006995743599141457</v>
      </c>
    </row>
    <row r="7" spans="1:7" ht="12.75">
      <c r="A7" s="12" t="s">
        <v>11</v>
      </c>
      <c r="B7" s="98">
        <v>2.05904031</v>
      </c>
      <c r="C7" s="60">
        <f>B7/$B$4</f>
        <v>0.0026211261234980444</v>
      </c>
      <c r="D7" s="98">
        <v>2.1603051100000004</v>
      </c>
      <c r="E7" s="60">
        <f>D7/$D$4</f>
        <v>0.0022620573516903206</v>
      </c>
      <c r="F7" s="55">
        <f>B7-D7</f>
        <v>-0.10126480000000049</v>
      </c>
      <c r="G7" s="27">
        <f>B7/D7-1</f>
        <v>-0.04687523050852782</v>
      </c>
    </row>
    <row r="8" spans="1:7" s="15" customFormat="1" ht="12.75">
      <c r="A8" s="28" t="s">
        <v>54</v>
      </c>
      <c r="B8" s="44">
        <f>SUM(B4:B7)</f>
        <v>151.09374139574078</v>
      </c>
      <c r="C8" s="61">
        <f>B8/$B$4</f>
        <v>0.19233997059019892</v>
      </c>
      <c r="D8" s="44">
        <f>SUM(D4:D7)</f>
        <v>167.3771484899998</v>
      </c>
      <c r="E8" s="61">
        <f>D8/$D$4</f>
        <v>0.17526075714683026</v>
      </c>
      <c r="F8" s="40">
        <f>B8-D8</f>
        <v>-16.28340709425902</v>
      </c>
      <c r="G8" s="47">
        <f>B8/D8-1</f>
        <v>-0.09728572413355396</v>
      </c>
    </row>
    <row r="10" spans="1:5" ht="12.75">
      <c r="A10" s="71"/>
      <c r="B10" s="72">
        <f>+B3</f>
        <v>41820</v>
      </c>
      <c r="C10" s="72">
        <f>+D3</f>
        <v>41455</v>
      </c>
      <c r="D10" s="74" t="s">
        <v>51</v>
      </c>
      <c r="E10" s="76" t="s">
        <v>52</v>
      </c>
    </row>
    <row r="11" spans="1:5" ht="12.75">
      <c r="A11" s="12" t="s">
        <v>76</v>
      </c>
      <c r="B11" s="64">
        <v>1375.6628526750537</v>
      </c>
      <c r="C11" s="64">
        <v>1727.1680643845516</v>
      </c>
      <c r="D11" s="31">
        <f>B11-C11</f>
        <v>-351.50521170949787</v>
      </c>
      <c r="E11" s="20">
        <f>B11/C11-1</f>
        <v>-0.20351534917637049</v>
      </c>
    </row>
    <row r="12" spans="1:5" ht="12.75">
      <c r="A12" s="12" t="s">
        <v>77</v>
      </c>
      <c r="B12" s="64">
        <v>1379.1595167534165</v>
      </c>
      <c r="C12" s="64">
        <v>1800.5514290330611</v>
      </c>
      <c r="D12" s="31">
        <f>B12-C12</f>
        <v>-421.39191227964466</v>
      </c>
      <c r="E12" s="20">
        <f>B12/C12-1</f>
        <v>-0.2340349214606673</v>
      </c>
    </row>
    <row r="13" spans="1:5" ht="12.75">
      <c r="A13" s="62" t="s">
        <v>78</v>
      </c>
      <c r="B13" s="65">
        <v>377.44095</v>
      </c>
      <c r="C13" s="65">
        <v>431.893</v>
      </c>
      <c r="D13" s="31">
        <f>B13-C13</f>
        <v>-54.452049999999986</v>
      </c>
      <c r="E13" s="20">
        <f>B13/C13-1</f>
        <v>-0.12607763960054919</v>
      </c>
    </row>
    <row r="14" spans="1:5" ht="12.75">
      <c r="A14" s="63" t="s">
        <v>84</v>
      </c>
      <c r="B14" s="142">
        <v>259.4195986455882</v>
      </c>
      <c r="C14" s="142">
        <v>327.0421261070207</v>
      </c>
      <c r="D14" s="36">
        <f>B14-C14</f>
        <v>-67.62252746143247</v>
      </c>
      <c r="E14" s="21">
        <f>B14/C14-1</f>
        <v>-0.2067700826996941</v>
      </c>
    </row>
    <row r="16" spans="1:5" ht="12.75">
      <c r="A16" s="71" t="s">
        <v>79</v>
      </c>
      <c r="B16" s="72">
        <f>+B10</f>
        <v>41820</v>
      </c>
      <c r="C16" s="72">
        <f>+C10</f>
        <v>41455</v>
      </c>
      <c r="D16" s="74" t="s">
        <v>51</v>
      </c>
      <c r="E16" s="76" t="s">
        <v>52</v>
      </c>
    </row>
    <row r="17" spans="1:5" s="49" customFormat="1" ht="12.75">
      <c r="A17" s="48" t="s">
        <v>54</v>
      </c>
      <c r="B17" s="50">
        <f>B8</f>
        <v>151.09374139574078</v>
      </c>
      <c r="C17" s="50">
        <f>D8</f>
        <v>167.3771484899998</v>
      </c>
      <c r="D17" s="31">
        <f>B17-C17</f>
        <v>-16.28340709425902</v>
      </c>
      <c r="E17" s="45">
        <f>B17/C17-1</f>
        <v>-0.09728572413355396</v>
      </c>
    </row>
    <row r="18" spans="1:5" ht="12.75">
      <c r="A18" s="12" t="s">
        <v>55</v>
      </c>
      <c r="B18" s="99">
        <v>450.8688197200004</v>
      </c>
      <c r="C18" s="99">
        <v>431.76800000000014</v>
      </c>
      <c r="D18" s="31">
        <f>B18-C18</f>
        <v>19.10081972000023</v>
      </c>
      <c r="E18" s="45">
        <f>B18/C18-1</f>
        <v>0.04423861823942543</v>
      </c>
    </row>
    <row r="19" spans="1:5" s="30" customFormat="1" ht="12.75">
      <c r="A19" s="29" t="s">
        <v>56</v>
      </c>
      <c r="B19" s="33">
        <f>B17/B18</f>
        <v>0.3351168561391612</v>
      </c>
      <c r="C19" s="33">
        <f>C17/C18</f>
        <v>0.38765528823349515</v>
      </c>
      <c r="D19" s="157" t="s">
        <v>104</v>
      </c>
      <c r="E19" s="32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8 D8" formulaRange="1"/>
    <ignoredError sqref="C8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3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4" customWidth="1"/>
    <col min="2" max="7" width="10.7109375" style="0" customWidth="1"/>
  </cols>
  <sheetData>
    <row r="1" ht="10.5" customHeight="1"/>
    <row r="3" spans="1:7" ht="12.75">
      <c r="A3" s="122" t="s">
        <v>48</v>
      </c>
      <c r="B3" s="123">
        <f>+GAS!B3</f>
        <v>41820</v>
      </c>
      <c r="C3" s="124" t="s">
        <v>1</v>
      </c>
      <c r="D3" s="123">
        <f>+GAS!D3</f>
        <v>41455</v>
      </c>
      <c r="E3" s="125" t="s">
        <v>1</v>
      </c>
      <c r="F3" s="126" t="s">
        <v>51</v>
      </c>
      <c r="G3" s="127" t="s">
        <v>52</v>
      </c>
    </row>
    <row r="4" spans="1:7" ht="12.75">
      <c r="A4" s="16" t="s">
        <v>49</v>
      </c>
      <c r="B4" s="143">
        <v>693.5448588781842</v>
      </c>
      <c r="C4" s="59">
        <f>B4/$B$4</f>
        <v>1</v>
      </c>
      <c r="D4" s="143">
        <v>761.9607537356002</v>
      </c>
      <c r="E4" s="59">
        <f>D4/$D$4</f>
        <v>1</v>
      </c>
      <c r="F4" s="17">
        <f>B4-D4</f>
        <v>-68.41589485741599</v>
      </c>
      <c r="G4" s="18">
        <f>B4/D4-1</f>
        <v>-0.0897892634522175</v>
      </c>
    </row>
    <row r="5" spans="1:7" ht="12.75">
      <c r="A5" s="12" t="s">
        <v>50</v>
      </c>
      <c r="B5" s="68">
        <v>-613.1670504643869</v>
      </c>
      <c r="C5" s="60">
        <f>B5/$B$4</f>
        <v>-0.8841058261987419</v>
      </c>
      <c r="D5" s="68">
        <v>-702.8833520027999</v>
      </c>
      <c r="E5" s="60">
        <f>D5/$D$4</f>
        <v>-0.9224666080986895</v>
      </c>
      <c r="F5" s="54">
        <f>B5-D5</f>
        <v>89.71630153841306</v>
      </c>
      <c r="G5" s="27">
        <f>B5/D5-1</f>
        <v>-0.12764038482740403</v>
      </c>
    </row>
    <row r="6" spans="1:7" ht="12.75">
      <c r="A6" s="12" t="s">
        <v>8</v>
      </c>
      <c r="B6" s="68">
        <v>-20.704974023978178</v>
      </c>
      <c r="C6" s="60">
        <f>B6/$B$4</f>
        <v>-0.029853835348831917</v>
      </c>
      <c r="D6" s="68">
        <v>-15.9116554428</v>
      </c>
      <c r="E6" s="60">
        <f>D6/$D$4</f>
        <v>-0.020882513127862927</v>
      </c>
      <c r="F6" s="54">
        <f>B6-D6</f>
        <v>-4.793318581178177</v>
      </c>
      <c r="G6" s="27">
        <f>B6/D6-1</f>
        <v>0.30124575022438327</v>
      </c>
    </row>
    <row r="7" spans="1:7" ht="12.75">
      <c r="A7" s="12" t="s">
        <v>11</v>
      </c>
      <c r="B7" s="100">
        <v>3.0423199499999996</v>
      </c>
      <c r="C7" s="60">
        <f>B7/$B$4</f>
        <v>0.0043866231737641065</v>
      </c>
      <c r="D7" s="100">
        <v>2.80985129</v>
      </c>
      <c r="E7" s="60">
        <f>D7/$D$4</f>
        <v>0.0036876588147412856</v>
      </c>
      <c r="F7" s="55">
        <f>B7-D7</f>
        <v>0.23246865999999944</v>
      </c>
      <c r="G7" s="27">
        <f>B7/D7-1</f>
        <v>0.08273343889313067</v>
      </c>
    </row>
    <row r="8" spans="1:7" s="41" customFormat="1" ht="12.75">
      <c r="A8" s="28" t="s">
        <v>54</v>
      </c>
      <c r="B8" s="44">
        <f>SUM(B4:B7)</f>
        <v>62.71515433981913</v>
      </c>
      <c r="C8" s="61">
        <f>B8/$B$4</f>
        <v>0.09042696162619031</v>
      </c>
      <c r="D8" s="44">
        <f>SUM(D4:D7)</f>
        <v>45.97559758000024</v>
      </c>
      <c r="E8" s="61">
        <f>D8/$D$4</f>
        <v>0.06033853758818888</v>
      </c>
      <c r="F8" s="40">
        <f>B8-D8</f>
        <v>16.73955675981889</v>
      </c>
      <c r="G8" s="47">
        <f>B8/D8-1</f>
        <v>0.3640965564545644</v>
      </c>
    </row>
    <row r="10" spans="1:5" ht="12.75" customHeight="1">
      <c r="A10" s="122"/>
      <c r="B10" s="123">
        <f>+B3</f>
        <v>41820</v>
      </c>
      <c r="C10" s="123">
        <f>+D3</f>
        <v>41455</v>
      </c>
      <c r="D10" s="126" t="s">
        <v>51</v>
      </c>
      <c r="E10" s="128" t="s">
        <v>52</v>
      </c>
    </row>
    <row r="11" spans="1:5" ht="12.75">
      <c r="A11" s="12" t="s">
        <v>57</v>
      </c>
      <c r="B11" s="35">
        <v>4464.39675661025</v>
      </c>
      <c r="C11" s="35">
        <v>4673.7026532543205</v>
      </c>
      <c r="D11" s="31">
        <f>B11-C11</f>
        <v>-209.30589664407034</v>
      </c>
      <c r="E11" s="20">
        <f>B11/C11-1</f>
        <v>-0.04478374260680229</v>
      </c>
    </row>
    <row r="12" spans="1:5" ht="12.75">
      <c r="A12" s="13" t="s">
        <v>80</v>
      </c>
      <c r="B12" s="37">
        <v>1454.6291256785416</v>
      </c>
      <c r="C12" s="37">
        <v>1445.2807220929265</v>
      </c>
      <c r="D12" s="36">
        <f>B12-C12</f>
        <v>9.348403585615188</v>
      </c>
      <c r="E12" s="21">
        <f>B12/C12-1</f>
        <v>0.006468226859123627</v>
      </c>
    </row>
    <row r="14" spans="1:5" ht="14.25" customHeight="1">
      <c r="A14" s="122" t="s">
        <v>79</v>
      </c>
      <c r="B14" s="123">
        <f>+B10</f>
        <v>41820</v>
      </c>
      <c r="C14" s="123">
        <f>+D3</f>
        <v>41455</v>
      </c>
      <c r="D14" s="126" t="s">
        <v>51</v>
      </c>
      <c r="E14" s="128" t="s">
        <v>52</v>
      </c>
    </row>
    <row r="15" spans="1:5" ht="12.75">
      <c r="A15" s="9" t="s">
        <v>54</v>
      </c>
      <c r="B15" s="50">
        <f>B8</f>
        <v>62.71515433981913</v>
      </c>
      <c r="C15" s="50">
        <f>D8</f>
        <v>45.97559758000024</v>
      </c>
      <c r="D15" s="46">
        <f>B15-C15</f>
        <v>16.73955675981889</v>
      </c>
      <c r="E15" s="45">
        <f>B15/C15-1</f>
        <v>0.3640965564545644</v>
      </c>
    </row>
    <row r="16" spans="1:5" ht="12.75">
      <c r="A16" s="9" t="s">
        <v>55</v>
      </c>
      <c r="B16" s="57">
        <f>GAS!B18</f>
        <v>450.8688197200004</v>
      </c>
      <c r="C16" s="57">
        <f>GAS!C18</f>
        <v>431.76800000000014</v>
      </c>
      <c r="D16" s="101">
        <f>B16-C16</f>
        <v>19.10081972000023</v>
      </c>
      <c r="E16" s="102">
        <f>B16/C16-1</f>
        <v>0.04423861823942543</v>
      </c>
    </row>
    <row r="17" spans="1:5" s="30" customFormat="1" ht="12.75">
      <c r="A17" s="38" t="s">
        <v>56</v>
      </c>
      <c r="B17" s="33">
        <f>B15/B16</f>
        <v>0.1390984508060829</v>
      </c>
      <c r="C17" s="33">
        <f>C15/C16</f>
        <v>0.10648217927220226</v>
      </c>
      <c r="D17" s="157" t="s">
        <v>105</v>
      </c>
      <c r="E17" s="21"/>
    </row>
  </sheetData>
  <sheetProtection/>
  <printOptions/>
  <pageMargins left="0.17" right="0.16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3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4" customWidth="1"/>
    <col min="2" max="7" width="10.7109375" style="0" customWidth="1"/>
  </cols>
  <sheetData>
    <row r="3" spans="1:7" ht="12.75" customHeight="1">
      <c r="A3" s="77" t="s">
        <v>48</v>
      </c>
      <c r="B3" s="78">
        <f>+Electricity!B3</f>
        <v>41820</v>
      </c>
      <c r="C3" s="79" t="s">
        <v>1</v>
      </c>
      <c r="D3" s="78">
        <f>+Electricity!D3</f>
        <v>41455</v>
      </c>
      <c r="E3" s="80" t="s">
        <v>1</v>
      </c>
      <c r="F3" s="81" t="s">
        <v>51</v>
      </c>
      <c r="G3" s="82" t="s">
        <v>52</v>
      </c>
    </row>
    <row r="4" spans="1:7" s="15" customFormat="1" ht="12.75">
      <c r="A4" s="16" t="s">
        <v>49</v>
      </c>
      <c r="B4" s="143">
        <v>372.02061441875003</v>
      </c>
      <c r="C4" s="59">
        <f>B4/B$4</f>
        <v>1</v>
      </c>
      <c r="D4" s="143">
        <v>340.32282743879995</v>
      </c>
      <c r="E4" s="59">
        <f>D4/$D$4</f>
        <v>1</v>
      </c>
      <c r="F4" s="17">
        <f>B4-D4</f>
        <v>31.69778697995008</v>
      </c>
      <c r="G4" s="18">
        <f>B4/D4-1</f>
        <v>0.09314034917522629</v>
      </c>
    </row>
    <row r="5" spans="1:7" ht="12.75">
      <c r="A5" s="12" t="s">
        <v>50</v>
      </c>
      <c r="B5" s="68">
        <v>-194.87616547149452</v>
      </c>
      <c r="C5" s="60">
        <f>B5/B$4</f>
        <v>-0.5238316316851732</v>
      </c>
      <c r="D5" s="68">
        <v>-185.17669260440002</v>
      </c>
      <c r="E5" s="60">
        <f>D5/$D$4</f>
        <v>-0.5441206926905314</v>
      </c>
      <c r="F5" s="54">
        <f>B5-D5</f>
        <v>-9.6994728670945</v>
      </c>
      <c r="G5" s="27">
        <f>B5/D5-1</f>
        <v>0.05237955560539054</v>
      </c>
    </row>
    <row r="6" spans="1:7" ht="12.75">
      <c r="A6" s="12" t="s">
        <v>8</v>
      </c>
      <c r="B6" s="68">
        <v>-72.88834283393204</v>
      </c>
      <c r="C6" s="60">
        <f>B6/B$4</f>
        <v>-0.195925548232895</v>
      </c>
      <c r="D6" s="68">
        <v>-69.54650819940001</v>
      </c>
      <c r="E6" s="60">
        <f>D6/$D$4</f>
        <v>-0.20435452044987054</v>
      </c>
      <c r="F6" s="54">
        <f>B6-D6</f>
        <v>-3.3418346345320344</v>
      </c>
      <c r="G6" s="27">
        <f>B6/D6-1</f>
        <v>0.04805179614410693</v>
      </c>
    </row>
    <row r="7" spans="1:7" ht="12.75">
      <c r="A7" s="12" t="s">
        <v>11</v>
      </c>
      <c r="B7" s="158">
        <v>1.02346007</v>
      </c>
      <c r="C7" s="60">
        <f>B7/B$4</f>
        <v>0.002751084295689011</v>
      </c>
      <c r="D7" s="158">
        <v>1.19256413</v>
      </c>
      <c r="E7" s="60">
        <f>D7/$D$4</f>
        <v>0.003504214333710712</v>
      </c>
      <c r="F7" s="55">
        <f>B7-D7</f>
        <v>-0.16910406</v>
      </c>
      <c r="G7" s="27">
        <f>B7/D7-1</f>
        <v>-0.14179871400291066</v>
      </c>
    </row>
    <row r="8" spans="1:7" s="15" customFormat="1" ht="12.75">
      <c r="A8" s="28" t="s">
        <v>54</v>
      </c>
      <c r="B8" s="44">
        <f>SUM(B4:B7)</f>
        <v>105.27956618332347</v>
      </c>
      <c r="C8" s="61">
        <f>B8/B$4</f>
        <v>0.28299390437762073</v>
      </c>
      <c r="D8" s="44">
        <f>SUM(D4:D7)</f>
        <v>86.79219076499992</v>
      </c>
      <c r="E8" s="61">
        <f>D8/$D$4</f>
        <v>0.25502900119330874</v>
      </c>
      <c r="F8" s="40">
        <f>B8-D8</f>
        <v>18.487375418323552</v>
      </c>
      <c r="G8" s="47">
        <f>B8/D8-1</f>
        <v>0.21300735994071518</v>
      </c>
    </row>
    <row r="9" spans="1:7" ht="12.75">
      <c r="A9" s="22"/>
      <c r="B9" s="10"/>
      <c r="C9" s="10"/>
      <c r="D9" s="10"/>
      <c r="E9" s="10"/>
      <c r="F9" s="10"/>
      <c r="G9" s="10"/>
    </row>
    <row r="10" spans="1:5" ht="15" customHeight="1">
      <c r="A10" s="77"/>
      <c r="B10" s="78">
        <f>+B3</f>
        <v>41820</v>
      </c>
      <c r="C10" s="78">
        <f>+D3</f>
        <v>41455</v>
      </c>
      <c r="D10" s="81" t="s">
        <v>51</v>
      </c>
      <c r="E10" s="83" t="s">
        <v>58</v>
      </c>
    </row>
    <row r="11" spans="1:5" ht="12.75">
      <c r="A11" s="56" t="s">
        <v>77</v>
      </c>
      <c r="B11" s="10"/>
      <c r="C11" s="10"/>
      <c r="D11" s="10"/>
      <c r="E11" s="11"/>
    </row>
    <row r="12" spans="1:5" ht="12.75">
      <c r="A12" s="12" t="s">
        <v>59</v>
      </c>
      <c r="B12" s="34">
        <v>145.329333774816</v>
      </c>
      <c r="C12" s="34">
        <v>146.723101</v>
      </c>
      <c r="D12" s="101">
        <f>B12-C12</f>
        <v>-1.393767225184007</v>
      </c>
      <c r="E12" s="102">
        <f>B12/C12-1</f>
        <v>-0.009499303215953714</v>
      </c>
    </row>
    <row r="13" spans="1:5" ht="12.75">
      <c r="A13" s="12" t="s">
        <v>61</v>
      </c>
      <c r="B13" s="34">
        <v>119.0173536487219</v>
      </c>
      <c r="C13" s="34">
        <v>118.807158</v>
      </c>
      <c r="D13" s="101">
        <f>B13-C13</f>
        <v>0.21019564872189278</v>
      </c>
      <c r="E13" s="102">
        <f>B13/C13-1</f>
        <v>0.0017692170426455434</v>
      </c>
    </row>
    <row r="14" spans="1:5" ht="12.75">
      <c r="A14" s="13" t="s">
        <v>60</v>
      </c>
      <c r="B14" s="39">
        <v>117.96267077437197</v>
      </c>
      <c r="C14" s="39">
        <v>117.97762300000001</v>
      </c>
      <c r="D14" s="103">
        <f>B14-C14</f>
        <v>-0.01495222562803633</v>
      </c>
      <c r="E14" s="104">
        <f>B14/C14-1</f>
        <v>-0.00012673781050864807</v>
      </c>
    </row>
    <row r="16" spans="1:5" ht="13.5" customHeight="1">
      <c r="A16" s="77" t="s">
        <v>53</v>
      </c>
      <c r="B16" s="78">
        <f>+B10</f>
        <v>41820</v>
      </c>
      <c r="C16" s="78">
        <f>+C10</f>
        <v>41455</v>
      </c>
      <c r="D16" s="81" t="s">
        <v>51</v>
      </c>
      <c r="E16" s="83" t="s">
        <v>52</v>
      </c>
    </row>
    <row r="17" spans="1:5" ht="12.75">
      <c r="A17" s="9" t="s">
        <v>54</v>
      </c>
      <c r="B17" s="50">
        <f>B8</f>
        <v>105.27956618332347</v>
      </c>
      <c r="C17" s="50">
        <f>D8</f>
        <v>86.79219076499992</v>
      </c>
      <c r="D17" s="46">
        <f>B17-C17</f>
        <v>18.487375418323552</v>
      </c>
      <c r="E17" s="45">
        <f>B17/C17-1</f>
        <v>0.21300735994071518</v>
      </c>
    </row>
    <row r="18" spans="1:5" ht="12.75">
      <c r="A18" s="9" t="s">
        <v>55</v>
      </c>
      <c r="B18" s="57">
        <f>GAS!B18</f>
        <v>450.8688197200004</v>
      </c>
      <c r="C18" s="57">
        <f>GAS!C18</f>
        <v>431.76800000000014</v>
      </c>
      <c r="D18" s="101">
        <f>B18-C18</f>
        <v>19.10081972000023</v>
      </c>
      <c r="E18" s="102">
        <f>B18/C18-1</f>
        <v>0.04423861823942543</v>
      </c>
    </row>
    <row r="19" spans="1:5" s="30" customFormat="1" ht="12.75">
      <c r="A19" s="38" t="s">
        <v>56</v>
      </c>
      <c r="B19" s="33">
        <f>B17/B18</f>
        <v>0.23350376335339498</v>
      </c>
      <c r="C19" s="33">
        <f>C17/C18</f>
        <v>0.20101580192371804</v>
      </c>
      <c r="D19" s="157" t="s">
        <v>106</v>
      </c>
      <c r="E19" s="5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3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4" customWidth="1"/>
    <col min="2" max="7" width="10.7109375" style="0" customWidth="1"/>
  </cols>
  <sheetData>
    <row r="3" spans="1:7" ht="12.75">
      <c r="A3" s="84" t="s">
        <v>48</v>
      </c>
      <c r="B3" s="144">
        <f>+'[1]Idrico'!B3</f>
        <v>41820</v>
      </c>
      <c r="C3" s="86" t="s">
        <v>1</v>
      </c>
      <c r="D3" s="85">
        <f>+Water!D3</f>
        <v>41455</v>
      </c>
      <c r="E3" s="87" t="s">
        <v>1</v>
      </c>
      <c r="F3" s="88" t="s">
        <v>51</v>
      </c>
      <c r="G3" s="89" t="s">
        <v>52</v>
      </c>
    </row>
    <row r="4" spans="1:7" s="15" customFormat="1" ht="12.75">
      <c r="A4" s="16" t="s">
        <v>49</v>
      </c>
      <c r="B4" s="105">
        <v>440.0216721115667</v>
      </c>
      <c r="C4" s="59">
        <f>B4/$B$4</f>
        <v>1</v>
      </c>
      <c r="D4" s="105">
        <v>423.90987221480003</v>
      </c>
      <c r="E4" s="59">
        <f>D4/$D$4</f>
        <v>1</v>
      </c>
      <c r="F4" s="17">
        <f>B4-D4</f>
        <v>16.111799896766684</v>
      </c>
      <c r="G4" s="18">
        <f>B4/D4-1</f>
        <v>0.03800760716561613</v>
      </c>
    </row>
    <row r="5" spans="1:7" ht="12.75">
      <c r="A5" s="12" t="s">
        <v>62</v>
      </c>
      <c r="B5" s="68">
        <v>-231.48111321265344</v>
      </c>
      <c r="C5" s="60">
        <f>B5/$B$4</f>
        <v>-0.5260675277693182</v>
      </c>
      <c r="D5" s="68">
        <v>-219.67566321240002</v>
      </c>
      <c r="E5" s="60">
        <f>D5/$D$4</f>
        <v>-0.5182131335244956</v>
      </c>
      <c r="F5" s="54">
        <f>B5-D5</f>
        <v>-11.805450000253416</v>
      </c>
      <c r="G5" s="27">
        <f>B5/D5-1</f>
        <v>0.053740363532390756</v>
      </c>
    </row>
    <row r="6" spans="1:7" ht="12.75">
      <c r="A6" s="12" t="s">
        <v>8</v>
      </c>
      <c r="B6" s="68">
        <v>-87.24309857415095</v>
      </c>
      <c r="C6" s="60">
        <f>B6/$B$4</f>
        <v>-0.19827000373752185</v>
      </c>
      <c r="D6" s="68">
        <v>-85.8604618974</v>
      </c>
      <c r="E6" s="60">
        <f>D6/$D$4</f>
        <v>-0.20254414328405523</v>
      </c>
      <c r="F6" s="54">
        <f>B6-D6</f>
        <v>-1.3826366767509484</v>
      </c>
      <c r="G6" s="27">
        <f>B6/D6-1</f>
        <v>0.01610329884322237</v>
      </c>
    </row>
    <row r="7" spans="1:7" ht="12.75">
      <c r="A7" s="12" t="s">
        <v>11</v>
      </c>
      <c r="B7" s="158">
        <v>1.1081713800000002</v>
      </c>
      <c r="C7" s="60">
        <f>B7/$B$4</f>
        <v>0.0025184472725675775</v>
      </c>
      <c r="D7" s="158">
        <v>1.19847295</v>
      </c>
      <c r="E7" s="60">
        <f>D7/$D$4</f>
        <v>0.002827188108968408</v>
      </c>
      <c r="F7" s="55">
        <f>B7-D7</f>
        <v>-0.09030156999999983</v>
      </c>
      <c r="G7" s="27">
        <f>B7/D7-1</f>
        <v>-0.07534719077305818</v>
      </c>
    </row>
    <row r="8" spans="1:7" s="15" customFormat="1" ht="12.75">
      <c r="A8" s="28" t="s">
        <v>54</v>
      </c>
      <c r="B8" s="44">
        <f>SUM(B4:B7)</f>
        <v>122.40563170476233</v>
      </c>
      <c r="C8" s="61">
        <f>B8/$B$4</f>
        <v>0.27818091576572757</v>
      </c>
      <c r="D8" s="44">
        <f>SUM(D4:D7)</f>
        <v>119.572220055</v>
      </c>
      <c r="E8" s="61">
        <f>D8/$D$4</f>
        <v>0.2820699113004176</v>
      </c>
      <c r="F8" s="40">
        <f>B8-D8</f>
        <v>2.8334116497623256</v>
      </c>
      <c r="G8" s="47">
        <f>B8/D8-1</f>
        <v>0.02369623687223532</v>
      </c>
    </row>
    <row r="9" spans="1:7" ht="12.75">
      <c r="A9" s="22"/>
      <c r="B9" s="10"/>
      <c r="C9" s="10"/>
      <c r="D9" s="10"/>
      <c r="E9" s="10"/>
      <c r="F9" s="10"/>
      <c r="G9" s="10"/>
    </row>
    <row r="10" spans="1:7" ht="12.75">
      <c r="A10" s="84" t="s">
        <v>63</v>
      </c>
      <c r="B10" s="144">
        <f>+B3</f>
        <v>41820</v>
      </c>
      <c r="C10" s="87" t="s">
        <v>1</v>
      </c>
      <c r="D10" s="85">
        <f>+D3</f>
        <v>41455</v>
      </c>
      <c r="E10" s="87" t="s">
        <v>1</v>
      </c>
      <c r="F10" s="88" t="s">
        <v>51</v>
      </c>
      <c r="G10" s="90" t="s">
        <v>52</v>
      </c>
    </row>
    <row r="11" spans="1:7" ht="12.75">
      <c r="A11" s="12" t="s">
        <v>64</v>
      </c>
      <c r="B11" s="159">
        <v>989.2346489400007</v>
      </c>
      <c r="C11" s="66">
        <f>B11/$B$15</f>
        <v>0.2946555001448062</v>
      </c>
      <c r="D11" s="159">
        <v>989.6744590000077</v>
      </c>
      <c r="E11" s="66">
        <f>D11/$D$15</f>
        <v>0.3131612266623928</v>
      </c>
      <c r="F11" s="19">
        <f>B11-D11</f>
        <v>-0.43981006000694833</v>
      </c>
      <c r="G11" s="20">
        <f>B11/D11-1</f>
        <v>-0.0004443987171816044</v>
      </c>
    </row>
    <row r="12" spans="1:7" ht="12.75">
      <c r="A12" s="12" t="s">
        <v>65</v>
      </c>
      <c r="B12" s="159">
        <v>1118.0280217899997</v>
      </c>
      <c r="C12" s="66">
        <f>B12/$B$15</f>
        <v>0.3330181633745235</v>
      </c>
      <c r="D12" s="159">
        <v>893.9554174099989</v>
      </c>
      <c r="E12" s="66">
        <f>D12/$D$15</f>
        <v>0.28287299177193825</v>
      </c>
      <c r="F12" s="19">
        <f aca="true" t="shared" si="0" ref="F12:F22">B12-D12</f>
        <v>224.07260438000083</v>
      </c>
      <c r="G12" s="20">
        <f aca="true" t="shared" si="1" ref="G12:G22">B12/D12-1</f>
        <v>0.25065299680065967</v>
      </c>
    </row>
    <row r="13" spans="1:7" ht="12.75">
      <c r="A13" s="28" t="s">
        <v>81</v>
      </c>
      <c r="B13" s="145">
        <f>SUM(B11:B12)</f>
        <v>2107.2626707300005</v>
      </c>
      <c r="C13" s="67">
        <f>B13/$B$15</f>
        <v>0.6276736635193297</v>
      </c>
      <c r="D13" s="145">
        <f>SUM(D11:D12)</f>
        <v>1883.6298764100065</v>
      </c>
      <c r="E13" s="67">
        <f>D13/$D$15</f>
        <v>0.5960342184343311</v>
      </c>
      <c r="F13" s="40">
        <f t="shared" si="0"/>
        <v>223.632794319994</v>
      </c>
      <c r="G13" s="47">
        <f t="shared" si="1"/>
        <v>0.11872438270421459</v>
      </c>
    </row>
    <row r="14" spans="1:7" ht="12.75" customHeight="1">
      <c r="A14" s="12" t="s">
        <v>66</v>
      </c>
      <c r="B14" s="159">
        <v>1249.9957156020012</v>
      </c>
      <c r="C14" s="66">
        <f>B14/$B$15</f>
        <v>0.3723263364806704</v>
      </c>
      <c r="D14" s="159">
        <v>1276.6414941799992</v>
      </c>
      <c r="E14" s="66">
        <f>D14/$D$15</f>
        <v>0.4039657815656688</v>
      </c>
      <c r="F14" s="19">
        <f t="shared" si="0"/>
        <v>-26.645778577998044</v>
      </c>
      <c r="G14" s="20">
        <f t="shared" si="1"/>
        <v>-0.02087177856858935</v>
      </c>
    </row>
    <row r="15" spans="1:7" s="15" customFormat="1" ht="12.75">
      <c r="A15" s="28" t="s">
        <v>67</v>
      </c>
      <c r="B15" s="145">
        <f>SUM(B13:B14)</f>
        <v>3357.2583863320015</v>
      </c>
      <c r="C15" s="67">
        <f>B15/$B$15</f>
        <v>1</v>
      </c>
      <c r="D15" s="145">
        <f>SUM(D13:D14)</f>
        <v>3160.271370590006</v>
      </c>
      <c r="E15" s="67">
        <f>D15/$D$15</f>
        <v>1</v>
      </c>
      <c r="F15" s="40">
        <f t="shared" si="0"/>
        <v>196.9870157419955</v>
      </c>
      <c r="G15" s="47">
        <f t="shared" si="1"/>
        <v>0.062332310312078976</v>
      </c>
    </row>
    <row r="16" spans="1:7" ht="12.75">
      <c r="A16" s="12" t="s">
        <v>108</v>
      </c>
      <c r="B16" s="159">
        <v>651.0611020000005</v>
      </c>
      <c r="C16" s="66">
        <f aca="true" t="shared" si="2" ref="C16:C21">B16/B$22</f>
        <v>0.19392642063255736</v>
      </c>
      <c r="D16" s="159">
        <v>574.5352770000007</v>
      </c>
      <c r="E16" s="66">
        <f aca="true" t="shared" si="3" ref="E16:E21">D16/$D$22</f>
        <v>0.1817993487352759</v>
      </c>
      <c r="F16" s="19">
        <f t="shared" si="0"/>
        <v>76.52582499999971</v>
      </c>
      <c r="G16" s="20">
        <f t="shared" si="1"/>
        <v>0.13319604219881453</v>
      </c>
    </row>
    <row r="17" spans="1:7" ht="12.75">
      <c r="A17" s="12" t="s">
        <v>68</v>
      </c>
      <c r="B17" s="159">
        <v>711.3625885299994</v>
      </c>
      <c r="C17" s="66">
        <f t="shared" si="2"/>
        <v>0.21188794744726336</v>
      </c>
      <c r="D17" s="159">
        <v>705.5975434</v>
      </c>
      <c r="E17" s="66">
        <f t="shared" si="3"/>
        <v>0.22327118802720688</v>
      </c>
      <c r="F17" s="19">
        <f t="shared" si="0"/>
        <v>5.765045129999407</v>
      </c>
      <c r="G17" s="20">
        <f t="shared" si="1"/>
        <v>0.008170443879693678</v>
      </c>
    </row>
    <row r="18" spans="1:7" ht="12.75">
      <c r="A18" s="12" t="s">
        <v>69</v>
      </c>
      <c r="B18" s="159">
        <v>220.72107929999987</v>
      </c>
      <c r="C18" s="66">
        <f t="shared" si="2"/>
        <v>0.06574444201214741</v>
      </c>
      <c r="D18" s="159">
        <v>183.75427199999896</v>
      </c>
      <c r="E18" s="66">
        <f t="shared" si="3"/>
        <v>0.05814509276324996</v>
      </c>
      <c r="F18" s="19">
        <f t="shared" si="0"/>
        <v>36.96680730000091</v>
      </c>
      <c r="G18" s="20">
        <f t="shared" si="1"/>
        <v>0.20117522655473885</v>
      </c>
    </row>
    <row r="19" spans="1:7" ht="12.75">
      <c r="A19" s="12" t="s">
        <v>70</v>
      </c>
      <c r="B19" s="159">
        <v>245.68927399999987</v>
      </c>
      <c r="C19" s="66">
        <f t="shared" si="2"/>
        <v>0.07318152067182103</v>
      </c>
      <c r="D19" s="159">
        <v>229.58253370000006</v>
      </c>
      <c r="E19" s="66">
        <f t="shared" si="3"/>
        <v>0.07264646189454871</v>
      </c>
      <c r="F19" s="19">
        <f t="shared" si="0"/>
        <v>16.106740299999814</v>
      </c>
      <c r="G19" s="20">
        <f t="shared" si="1"/>
        <v>0.07015664493470042</v>
      </c>
    </row>
    <row r="20" spans="1:7" ht="12.75">
      <c r="A20" s="12" t="s">
        <v>71</v>
      </c>
      <c r="B20" s="159">
        <v>639.0426486020007</v>
      </c>
      <c r="C20" s="66">
        <f t="shared" si="2"/>
        <v>0.19034657898351148</v>
      </c>
      <c r="D20" s="159">
        <v>603.1850018800008</v>
      </c>
      <c r="E20" s="66">
        <f t="shared" si="3"/>
        <v>0.19086493884459974</v>
      </c>
      <c r="F20" s="19">
        <f t="shared" si="0"/>
        <v>35.85764672199991</v>
      </c>
      <c r="G20" s="20">
        <f t="shared" si="1"/>
        <v>0.05944717890902318</v>
      </c>
    </row>
    <row r="21" spans="1:7" ht="12.75">
      <c r="A21" s="12" t="s">
        <v>72</v>
      </c>
      <c r="B21" s="159">
        <v>889.381693900001</v>
      </c>
      <c r="C21" s="66">
        <f t="shared" si="2"/>
        <v>0.26491309025269927</v>
      </c>
      <c r="D21" s="159">
        <v>863.616742610005</v>
      </c>
      <c r="E21" s="66">
        <f t="shared" si="3"/>
        <v>0.2732729697351188</v>
      </c>
      <c r="F21" s="19">
        <f t="shared" si="0"/>
        <v>25.76495128999602</v>
      </c>
      <c r="G21" s="20">
        <f t="shared" si="1"/>
        <v>0.02983377928979203</v>
      </c>
    </row>
    <row r="22" spans="1:7" ht="12.75">
      <c r="A22" s="28" t="s">
        <v>67</v>
      </c>
      <c r="B22" s="145">
        <f>SUM(B16:B21)</f>
        <v>3357.2583863320015</v>
      </c>
      <c r="C22" s="67">
        <v>1</v>
      </c>
      <c r="D22" s="145">
        <f>SUM(D16:D21)</f>
        <v>3160.2713705900055</v>
      </c>
      <c r="E22" s="67">
        <f>D22/$D$22</f>
        <v>1</v>
      </c>
      <c r="F22" s="40">
        <f t="shared" si="0"/>
        <v>196.98701574199595</v>
      </c>
      <c r="G22" s="47">
        <f t="shared" si="1"/>
        <v>0.0623323103120792</v>
      </c>
    </row>
    <row r="24" spans="1:5" ht="12.75">
      <c r="A24" s="84" t="s">
        <v>53</v>
      </c>
      <c r="B24" s="85">
        <f>+B10</f>
        <v>41820</v>
      </c>
      <c r="C24" s="85">
        <f>+D10</f>
        <v>41455</v>
      </c>
      <c r="D24" s="88" t="s">
        <v>51</v>
      </c>
      <c r="E24" s="90" t="s">
        <v>52</v>
      </c>
    </row>
    <row r="25" spans="1:5" ht="12.75">
      <c r="A25" s="9" t="s">
        <v>54</v>
      </c>
      <c r="B25" s="34">
        <f>B8</f>
        <v>122.40563170476233</v>
      </c>
      <c r="C25" s="34">
        <f>D8</f>
        <v>119.572220055</v>
      </c>
      <c r="D25" s="19">
        <f>B25-C25</f>
        <v>2.8334116497623256</v>
      </c>
      <c r="E25" s="102">
        <f>B25/C25-1</f>
        <v>0.02369623687223532</v>
      </c>
    </row>
    <row r="26" spans="1:5" ht="12.75">
      <c r="A26" s="9" t="s">
        <v>55</v>
      </c>
      <c r="B26" s="34">
        <f>GAS!B18</f>
        <v>450.8688197200004</v>
      </c>
      <c r="C26" s="57">
        <f>GAS!C18</f>
        <v>431.76800000000014</v>
      </c>
      <c r="D26" s="68">
        <f>B26-C26</f>
        <v>19.10081972000023</v>
      </c>
      <c r="E26" s="102">
        <f>B26/C26-1</f>
        <v>0.04423861823942543</v>
      </c>
    </row>
    <row r="27" spans="1:5" s="30" customFormat="1" ht="12.75">
      <c r="A27" s="38" t="s">
        <v>56</v>
      </c>
      <c r="B27" s="33">
        <f>B25/B26</f>
        <v>0.27148834949548956</v>
      </c>
      <c r="C27" s="69">
        <f>C25/C26</f>
        <v>0.2769362714582831</v>
      </c>
      <c r="D27" s="157" t="s">
        <v>107</v>
      </c>
      <c r="E27" s="21"/>
    </row>
    <row r="28" ht="12.75">
      <c r="A28"/>
    </row>
    <row r="29" ht="12.75">
      <c r="A29"/>
    </row>
  </sheetData>
  <sheetProtection/>
  <printOptions/>
  <pageMargins left="0.17" right="0.16" top="1" bottom="1" header="0.5" footer="0.5"/>
  <pageSetup horizontalDpi="600" verticalDpi="600" orientation="portrait" paperSize="9" r:id="rId1"/>
  <ignoredErrors>
    <ignoredError sqref="C8:C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3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14" customWidth="1"/>
    <col min="2" max="7" width="10.7109375" style="0" customWidth="1"/>
    <col min="9" max="9" width="11.28125" style="0" customWidth="1"/>
  </cols>
  <sheetData>
    <row r="3" spans="1:7" ht="12.75">
      <c r="A3" s="91" t="s">
        <v>48</v>
      </c>
      <c r="B3" s="92">
        <f>+Waste!B3</f>
        <v>41820</v>
      </c>
      <c r="C3" s="93" t="s">
        <v>1</v>
      </c>
      <c r="D3" s="92">
        <f>+Waste!D3</f>
        <v>41455</v>
      </c>
      <c r="E3" s="94" t="s">
        <v>1</v>
      </c>
      <c r="F3" s="95" t="s">
        <v>51</v>
      </c>
      <c r="G3" s="96" t="s">
        <v>52</v>
      </c>
    </row>
    <row r="4" spans="1:7" s="15" customFormat="1" ht="12.75">
      <c r="A4" s="16" t="s">
        <v>49</v>
      </c>
      <c r="B4" s="143">
        <v>56.42076860901471</v>
      </c>
      <c r="C4" s="59">
        <f>B4/$B$4</f>
        <v>1</v>
      </c>
      <c r="D4" s="143">
        <v>64.14306276037311</v>
      </c>
      <c r="E4" s="59">
        <f>D4/$D$4</f>
        <v>1</v>
      </c>
      <c r="F4" s="17">
        <f>B4-D4</f>
        <v>-7.722294151358405</v>
      </c>
      <c r="G4" s="18">
        <f>B4/D4-1</f>
        <v>-0.12039172778835805</v>
      </c>
    </row>
    <row r="5" spans="1:7" ht="12.75">
      <c r="A5" s="12" t="s">
        <v>50</v>
      </c>
      <c r="B5" s="68">
        <v>-38.498911072938974</v>
      </c>
      <c r="C5" s="60">
        <f>B5/$B$4</f>
        <v>-0.6823535379273042</v>
      </c>
      <c r="D5" s="68">
        <v>-40.7630971523908</v>
      </c>
      <c r="E5" s="60">
        <f>D5/$D$4</f>
        <v>-0.6355028182030278</v>
      </c>
      <c r="F5" s="54">
        <f>B5-D5</f>
        <v>2.264186079451825</v>
      </c>
      <c r="G5" s="27">
        <f>B5/D5-1</f>
        <v>-0.05554499627413689</v>
      </c>
    </row>
    <row r="6" spans="1:7" ht="12.75">
      <c r="A6" s="12" t="s">
        <v>8</v>
      </c>
      <c r="B6" s="68">
        <v>-9.11860929972151</v>
      </c>
      <c r="C6" s="60">
        <f>B6/$B$4</f>
        <v>-0.1616179560209779</v>
      </c>
      <c r="D6" s="68">
        <v>-11.731729737728015</v>
      </c>
      <c r="E6" s="60">
        <f>D6/$D$4</f>
        <v>-0.18289943187707822</v>
      </c>
      <c r="F6" s="54">
        <f>B6-D6</f>
        <v>2.613120438006506</v>
      </c>
      <c r="G6" s="27">
        <f>B6/D6-1</f>
        <v>-0.22273957007405176</v>
      </c>
    </row>
    <row r="7" spans="1:7" ht="12.75">
      <c r="A7" s="12" t="s">
        <v>11</v>
      </c>
      <c r="B7" s="158">
        <v>0.5710554</v>
      </c>
      <c r="C7" s="60">
        <f>B7/$B$4</f>
        <v>0.010121368674668476</v>
      </c>
      <c r="D7" s="158">
        <v>0.40244412</v>
      </c>
      <c r="E7" s="60">
        <f>D7/$D$4</f>
        <v>0.006274164386310309</v>
      </c>
      <c r="F7" s="55">
        <f>B7-D7</f>
        <v>0.16861127999999997</v>
      </c>
      <c r="G7" s="27">
        <f>B7/D7-1</f>
        <v>0.4189681787374604</v>
      </c>
    </row>
    <row r="8" spans="1:7" s="41" customFormat="1" ht="12.75">
      <c r="A8" s="28" t="s">
        <v>54</v>
      </c>
      <c r="B8" s="44">
        <f>SUM(B4:B7)</f>
        <v>9.374303636354226</v>
      </c>
      <c r="C8" s="61">
        <f>B8/$B$4</f>
        <v>0.16614987472638637</v>
      </c>
      <c r="D8" s="44">
        <f>SUM(D4:D7)</f>
        <v>12.050679990254299</v>
      </c>
      <c r="E8" s="61">
        <f>D8/$D$4</f>
        <v>0.18787191430620426</v>
      </c>
      <c r="F8" s="40">
        <f>B8-D8</f>
        <v>-2.676376353900073</v>
      </c>
      <c r="G8" s="47">
        <f>B8/D8-1</f>
        <v>-0.22209338859421446</v>
      </c>
    </row>
    <row r="9" spans="1:7" ht="12.75">
      <c r="A9" s="22"/>
      <c r="B9" s="10"/>
      <c r="C9" s="10"/>
      <c r="D9" s="10"/>
      <c r="E9" s="10"/>
      <c r="F9" s="10"/>
      <c r="G9" s="10"/>
    </row>
    <row r="10" spans="1:5" ht="15" customHeight="1">
      <c r="A10" s="91"/>
      <c r="B10" s="92">
        <f>+B3</f>
        <v>41820</v>
      </c>
      <c r="C10" s="92">
        <f>+D3</f>
        <v>41455</v>
      </c>
      <c r="D10" s="95" t="s">
        <v>51</v>
      </c>
      <c r="E10" s="97" t="s">
        <v>52</v>
      </c>
    </row>
    <row r="11" spans="1:5" ht="12.75">
      <c r="A11" s="16" t="s">
        <v>73</v>
      </c>
      <c r="D11" s="19"/>
      <c r="E11" s="11"/>
    </row>
    <row r="12" spans="1:5" ht="12.75">
      <c r="A12" s="12" t="s">
        <v>74</v>
      </c>
      <c r="B12" s="99">
        <v>458.823</v>
      </c>
      <c r="C12" s="99">
        <v>416.775</v>
      </c>
      <c r="D12" s="19">
        <f>B12-C12</f>
        <v>42.048</v>
      </c>
      <c r="E12" s="20">
        <f>B12/C12-1</f>
        <v>0.10088896886809429</v>
      </c>
    </row>
    <row r="13" spans="1:5" ht="12.75">
      <c r="A13" s="13" t="s">
        <v>75</v>
      </c>
      <c r="B13" s="106">
        <v>129</v>
      </c>
      <c r="C13" s="106">
        <v>107</v>
      </c>
      <c r="D13" s="52">
        <f>B13-C13</f>
        <v>22</v>
      </c>
      <c r="E13" s="21">
        <f>B13/C13-1</f>
        <v>0.20560747663551404</v>
      </c>
    </row>
    <row r="15" spans="1:5" ht="13.5" customHeight="1">
      <c r="A15" s="91" t="s">
        <v>53</v>
      </c>
      <c r="B15" s="92">
        <f>+B3</f>
        <v>41820</v>
      </c>
      <c r="C15" s="92">
        <f>+C10</f>
        <v>41455</v>
      </c>
      <c r="D15" s="95" t="s">
        <v>51</v>
      </c>
      <c r="E15" s="97" t="s">
        <v>52</v>
      </c>
    </row>
    <row r="16" spans="1:5" ht="12.75">
      <c r="A16" s="9" t="s">
        <v>54</v>
      </c>
      <c r="B16" s="34">
        <f>B8</f>
        <v>9.374303636354226</v>
      </c>
      <c r="C16" s="57">
        <f>D8</f>
        <v>12.050679990254299</v>
      </c>
      <c r="D16" s="101">
        <f>B16-C16</f>
        <v>-2.676376353900073</v>
      </c>
      <c r="E16" s="102">
        <f>B16/C16-1</f>
        <v>-0.22209338859421446</v>
      </c>
    </row>
    <row r="17" spans="1:5" ht="12.75">
      <c r="A17" s="9" t="s">
        <v>55</v>
      </c>
      <c r="B17" s="34">
        <f>GAS!B18</f>
        <v>450.8688197200004</v>
      </c>
      <c r="C17" s="34">
        <f>GAS!C18</f>
        <v>431.76800000000014</v>
      </c>
      <c r="D17" s="107">
        <f>B17-C17</f>
        <v>19.10081972000023</v>
      </c>
      <c r="E17" s="102">
        <f>B17/C17-1</f>
        <v>0.04423861823942543</v>
      </c>
    </row>
    <row r="18" spans="1:5" s="30" customFormat="1" ht="12.75">
      <c r="A18" s="38" t="s">
        <v>56</v>
      </c>
      <c r="B18" s="33">
        <f>B16/B17</f>
        <v>0.02079164321492863</v>
      </c>
      <c r="C18" s="69">
        <f>C16/C17</f>
        <v>0.027910081317407253</v>
      </c>
      <c r="D18" s="157" t="s">
        <v>109</v>
      </c>
      <c r="E18" s="51"/>
    </row>
  </sheetData>
  <sheetProtection/>
  <printOptions/>
  <pageMargins left="0.51" right="0.2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2008-08-28T07:56:17Z</cp:lastPrinted>
  <dcterms:created xsi:type="dcterms:W3CDTF">2008-08-08T14:48:29Z</dcterms:created>
  <dcterms:modified xsi:type="dcterms:W3CDTF">2014-08-21T09:23:28Z</dcterms:modified>
  <cp:category/>
  <cp:version/>
  <cp:contentType/>
  <cp:contentStatus/>
</cp:coreProperties>
</file>