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<sst xmlns="http://schemas.openxmlformats.org/spreadsheetml/2006/main" count="196" uniqueCount="102">
  <si>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</si>
  <si>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</si>
  <si>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</si>
  <si>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</si>
  <si>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</si>
  <si>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</si>
  <si>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</si>
  <si>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</si>
  <si>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</si>
  <si>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</si>
  <si>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</si>
  <si>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</si>
  <si>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</si>
  <si>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</si>
  <si>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</si>
  <si>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</si>
  <si>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</si>
  <si>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</si>
  <si>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</si>
  <si>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</si>
  <si>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</si>
  <si>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</si>
  <si>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</si>
  <si>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</si>
  <si>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</si>
  <si>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</si>
  <si>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</si>
  <si>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</si>
  <si>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</si>
  <si>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</si>
  <si>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</si>
  <si>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</si>
  <si>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</si>
  <si>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</si>
  <si>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</si>
  <si>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</si>
  <si>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</si>
  <si>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</si>
  <si>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</si>
  <si>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</si>
  <si>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</si>
  <si>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</si>
  <si>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</si>
  <si>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</si>
  <si>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</si>
  <si>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</si>
  <si>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</si>
  <si>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</si>
  <si>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</si>
  <si>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</si>
  <si>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</si>
  <si>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</si>
  <si>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</si>
  <si>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</si>
  <si>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</si>
  <si>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</si>
  <si>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</si>
  <si>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</si>
  <si>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</si>
  <si>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</si>
  <si>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</si>
  <si>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</si>
  <si>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</si>
  <si>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</si>
  <si>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</si>
  <si>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</si>
  <si>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</si>
  <si>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</si>
  <si>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</si>
  <si>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</si>
  <si>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</si>
  <si>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</si>
  <si>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</si>
  <si>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</si>
  <si>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</si>
  <si>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</si>
  <si>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</si>
  <si>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</si>
  <si>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</si>
  <si>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</si>
  <si>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</si>
  <si>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</si>
  <si>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</si>
  <si>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</si>
  <si>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</si>
  <si>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</si>
  <si>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</si>
  <si>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</si>
  <si>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</si>
  <si>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</si>
  <si>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</si>
  <si>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</si>
  <si>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</si>
  <si>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</si>
  <si>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</si>
  <si>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</si>
  <si>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</si>
  <si>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</si>
  <si>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</si>
  <si>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</si>
  <si>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</si>
  <si>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Special items result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</si>
</sst>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2" formatCode="dd\-mmm\-yyyy"/>
    <numFmt numFmtId="180" formatCode="0.0"/>
    <numFmt numFmtId="181" formatCode="#,##0;\(#,##0.0\)"/>
    <numFmt numFmtId="182" formatCode="#,##0.0;\(#,##0.00\)"/>
    <numFmt numFmtId="184" formatCode="0.0%"/>
    <numFmt numFmtId="185" formatCode="#,##0.0"/>
    <numFmt numFmtId="187" formatCode="\+#,##0.0;\-#,##0.0"/>
    <numFmt numFmtId="188" formatCode="\+0.0%;\-0.0%"/>
    <numFmt numFmtId="191" formatCode="#,##0.0;\(#,##0.0\)"/>
    <numFmt numFmtId="193" formatCode="\+0.0%"/>
    <numFmt numFmtId="194" formatCode="#,##0.0;\-#,##0.0"/>
    <numFmt numFmtId="197" formatCode="\+0.0%;\(0.0%\)"/>
    <numFmt numFmtId="199" formatCode="_-* #,##0.0_-;\-* #,##0.0_-;_-* &quot;-&quot;??_-;_-@_-"/>
    <numFmt numFmtId="200" formatCode="\+#,##0.0;\(#,##0.0\)"/>
    <numFmt numFmtId="203" formatCode="0.0%;\(0.0%\)"/>
    <numFmt numFmtId="204" formatCode="\(#,##0.0\);\+#,##0.0"/>
    <numFmt numFmtId="205" formatCode="\+#,##0;\(#,##0\)"/>
    <numFmt numFmtId="227" formatCode="#,##0.000;\(#,##0.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1" fillId="61" borderId="0" xfId="83" applyFill="1" applyBorder="1" applyProtection="1">
      <alignment/>
      <protection locked="0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2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2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2" xfId="0" applyFont="1" applyFill="1" applyBorder="1" applyAlignment="1">
      <alignment horizontal="left" wrapText="1"/>
    </xf>
    <xf numFmtId="203" fontId="47" fillId="61" borderId="0" xfId="0" applyNumberFormat="1" applyFont="1" applyFill="1" applyBorder="1" applyAlignment="1">
      <alignment wrapText="1"/>
    </xf>
    <xf numFmtId="200" fontId="12" fillId="61" borderId="0" xfId="0" applyNumberFormat="1" applyFont="1" applyFill="1" applyBorder="1" applyAlignment="1">
      <alignment wrapText="1"/>
    </xf>
    <xf numFmtId="197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204" fontId="0" fillId="61" borderId="0" xfId="0" applyNumberFormat="1" applyFont="1" applyFill="1" applyBorder="1" applyAlignment="1">
      <alignment wrapText="1"/>
    </xf>
    <xf numFmtId="197" fontId="0" fillId="61" borderId="33" xfId="87" applyNumberFormat="1" applyFont="1" applyFill="1" applyBorder="1" applyAlignment="1">
      <alignment wrapText="1"/>
    </xf>
    <xf numFmtId="200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203" fontId="48" fillId="61" borderId="27" xfId="0" applyNumberFormat="1" applyFont="1" applyFill="1" applyBorder="1" applyAlignment="1">
      <alignment wrapText="1"/>
    </xf>
    <xf numFmtId="200" fontId="12" fillId="61" borderId="27" xfId="0" applyNumberFormat="1" applyFont="1" applyFill="1" applyBorder="1" applyAlignment="1">
      <alignment wrapText="1"/>
    </xf>
    <xf numFmtId="193" fontId="12" fillId="61" borderId="35" xfId="87" applyNumberFormat="1" applyFont="1" applyFill="1" applyBorder="1" applyAlignment="1">
      <alignment wrapText="1"/>
    </xf>
    <xf numFmtId="184" fontId="12" fillId="61" borderId="0" xfId="0" applyNumberFormat="1" applyFont="1" applyFill="1" applyBorder="1" applyAlignment="1">
      <alignment wrapText="1"/>
    </xf>
    <xf numFmtId="188" fontId="12" fillId="61" borderId="33" xfId="0" applyNumberFormat="1" applyFont="1" applyFill="1" applyBorder="1" applyAlignment="1">
      <alignment wrapText="1"/>
    </xf>
    <xf numFmtId="188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200" fontId="47" fillId="61" borderId="0" xfId="0" applyNumberFormat="1" applyFont="1" applyFill="1" applyBorder="1" applyAlignment="1">
      <alignment wrapText="1"/>
    </xf>
    <xf numFmtId="188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200" fontId="47" fillId="61" borderId="29" xfId="0" applyNumberFormat="1" applyFont="1" applyFill="1" applyBorder="1" applyAlignment="1">
      <alignment wrapText="1"/>
    </xf>
    <xf numFmtId="197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87" fontId="0" fillId="61" borderId="0" xfId="0" applyNumberFormat="1" applyFont="1" applyFill="1" applyBorder="1" applyAlignment="1">
      <alignment wrapText="1"/>
    </xf>
    <xf numFmtId="188" fontId="0" fillId="61" borderId="0" xfId="0" applyNumberFormat="1" applyFont="1" applyFill="1" applyBorder="1" applyAlignment="1">
      <alignment wrapText="1"/>
    </xf>
    <xf numFmtId="180" fontId="12" fillId="61" borderId="0" xfId="0" applyNumberFormat="1" applyFont="1" applyFill="1" applyBorder="1" applyAlignment="1">
      <alignment wrapText="1"/>
    </xf>
    <xf numFmtId="18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3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5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3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99" fontId="10" fillId="61" borderId="29" xfId="79" applyNumberFormat="1" applyFont="1" applyFill="1" applyBorder="1" applyAlignment="1">
      <alignment wrapText="1"/>
    </xf>
    <xf numFmtId="200" fontId="10" fillId="61" borderId="29" xfId="0" applyNumberFormat="1" applyFont="1" applyFill="1" applyBorder="1" applyAlignment="1">
      <alignment wrapText="1"/>
    </xf>
    <xf numFmtId="188" fontId="10" fillId="61" borderId="37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97" fontId="9" fillId="61" borderId="33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197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80" fontId="10" fillId="61" borderId="29" xfId="0" applyNumberFormat="1" applyFont="1" applyFill="1" applyBorder="1" applyAlignment="1">
      <alignment wrapText="1"/>
    </xf>
    <xf numFmtId="197" fontId="10" fillId="61" borderId="37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5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205" fontId="10" fillId="61" borderId="29" xfId="0" applyNumberFormat="1" applyFont="1" applyFill="1" applyBorder="1" applyAlignment="1">
      <alignment wrapText="1"/>
    </xf>
    <xf numFmtId="197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91" fontId="1" fillId="61" borderId="0" xfId="83" applyNumberFormat="1" applyFont="1" applyFill="1" applyBorder="1" applyProtection="1">
      <alignment/>
      <protection locked="0"/>
    </xf>
    <xf numFmtId="191" fontId="5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Protection="1">
      <alignment/>
      <protection hidden="1"/>
    </xf>
    <xf numFmtId="191" fontId="6" fillId="61" borderId="27" xfId="83" applyNumberFormat="1" applyFont="1" applyFill="1" applyBorder="1" applyProtection="1">
      <alignment/>
      <protection locked="0"/>
    </xf>
    <xf numFmtId="191" fontId="6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Alignment="1" applyProtection="1">
      <alignment horizontal="right"/>
      <protection hidden="1"/>
    </xf>
    <xf numFmtId="191" fontId="4" fillId="61" borderId="0" xfId="83" applyNumberFormat="1" applyFont="1" applyFill="1" applyAlignment="1" applyProtection="1">
      <alignment horizontal="right"/>
      <protection hidden="1"/>
    </xf>
    <xf numFmtId="191" fontId="1" fillId="61" borderId="29" xfId="83" applyNumberFormat="1" applyFont="1" applyFill="1" applyBorder="1" applyProtection="1">
      <alignment/>
      <protection locked="0"/>
    </xf>
    <xf numFmtId="227" fontId="1" fillId="61" borderId="0" xfId="83" applyNumberFormat="1" applyFont="1" applyFill="1" applyBorder="1" applyProtection="1">
      <alignment/>
      <protection locked="0"/>
    </xf>
    <xf numFmtId="227" fontId="1" fillId="61" borderId="29" xfId="83" applyNumberFormat="1" applyFont="1" applyFill="1" applyBorder="1" applyProtection="1">
      <alignment/>
      <protection locked="0"/>
    </xf>
    <xf numFmtId="227" fontId="1" fillId="61" borderId="28" xfId="83" applyNumberFormat="1" applyFont="1" applyFill="1" applyBorder="1" applyProtection="1">
      <alignment/>
      <protection locked="0"/>
    </xf>
    <xf numFmtId="194" fontId="45" fillId="61" borderId="0" xfId="83" applyNumberFormat="1" applyFont="1" applyFill="1" applyBorder="1" applyAlignment="1" applyProtection="1">
      <alignment horizontal="right" vertical="center"/>
      <protection hidden="1"/>
    </xf>
    <xf numFmtId="194" fontId="2" fillId="60" borderId="27" xfId="83" applyNumberFormat="1" applyFont="1" applyFill="1" applyBorder="1" applyAlignment="1" applyProtection="1">
      <alignment vertical="center"/>
      <protection hidden="1"/>
    </xf>
    <xf numFmtId="194" fontId="3" fillId="61" borderId="0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>
      <alignment vertical="center"/>
      <protection hidden="1"/>
    </xf>
    <xf numFmtId="194" fontId="2" fillId="15" borderId="38" xfId="83" applyNumberFormat="1" applyFont="1" applyFill="1" applyBorder="1" applyAlignment="1" applyProtection="1">
      <alignment horizontal="right" vertical="center"/>
      <protection hidden="1"/>
    </xf>
    <xf numFmtId="194" fontId="3" fillId="61" borderId="31" xfId="83" applyNumberFormat="1" applyFont="1" applyFill="1" applyBorder="1" applyAlignment="1" applyProtection="1">
      <alignment vertical="center"/>
      <protection hidden="1"/>
    </xf>
    <xf numFmtId="194" fontId="45" fillId="61" borderId="29" xfId="83" applyNumberFormat="1" applyFont="1" applyFill="1" applyBorder="1" applyAlignment="1" applyProtection="1">
      <alignment vertical="center"/>
      <protection hidden="1"/>
    </xf>
    <xf numFmtId="194" fontId="45" fillId="61" borderId="39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9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94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94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3.5">
      <c r="A4" s="25" t="s">
        <v>1</v>
      </c>
      <c r="B4" s="26"/>
      <c r="C4" s="26"/>
    </row>
    <row r="5" spans="1:3" ht="13.5">
      <c r="A5" s="1" t="s">
        <v>97</v>
      </c>
      <c r="B5" s="5">
        <v>2017</v>
      </c>
      <c r="C5" s="5">
        <v>2018</v>
      </c>
    </row>
    <row r="6" spans="1:3" ht="13.5">
      <c r="A6" s="14" t="s">
        <v>2</v>
      </c>
      <c r="B6" s="168">
        <v>5612.1</v>
      </c>
      <c r="C6" s="168">
        <v>6134.4</v>
      </c>
    </row>
    <row r="7" spans="1:3" ht="12" customHeight="1">
      <c r="A7" s="14" t="s">
        <v>3</v>
      </c>
      <c r="B7" s="168">
        <v>0</v>
      </c>
      <c r="C7" s="168">
        <v>0</v>
      </c>
    </row>
    <row r="8" spans="1:3" ht="13.5">
      <c r="A8" s="14" t="s">
        <v>4</v>
      </c>
      <c r="B8" s="168">
        <v>524.8</v>
      </c>
      <c r="C8" s="168">
        <v>492</v>
      </c>
    </row>
    <row r="9" spans="1:3" ht="13.5">
      <c r="A9" s="15" t="s">
        <v>87</v>
      </c>
      <c r="B9" s="169">
        <v>0</v>
      </c>
      <c r="C9" s="169">
        <v>0</v>
      </c>
    </row>
    <row r="10" spans="1:3" ht="13.5">
      <c r="A10" s="15"/>
      <c r="B10" s="170"/>
      <c r="C10" s="170"/>
    </row>
    <row r="11" spans="1:3" ht="13.5">
      <c r="A11" s="14" t="s">
        <v>86</v>
      </c>
      <c r="B11" s="168">
        <v>-2606.8</v>
      </c>
      <c r="C11" s="168">
        <v>-2984.1</v>
      </c>
    </row>
    <row r="12" spans="1:3" ht="13.5">
      <c r="A12" s="14" t="s">
        <v>5</v>
      </c>
      <c r="B12" s="168">
        <v>-1952.3</v>
      </c>
      <c r="C12" s="168">
        <v>-2040.5</v>
      </c>
    </row>
    <row r="13" spans="1:3" ht="13.5">
      <c r="A13" s="14" t="s">
        <v>6</v>
      </c>
      <c r="B13" s="168">
        <v>-551.6</v>
      </c>
      <c r="C13" s="168">
        <v>-551.4</v>
      </c>
    </row>
    <row r="14" spans="1:3" ht="13.5">
      <c r="A14" s="14" t="s">
        <v>7</v>
      </c>
      <c r="B14" s="168">
        <v>-505.3</v>
      </c>
      <c r="C14" s="168">
        <v>-521</v>
      </c>
    </row>
    <row r="15" spans="1:3" ht="13.5">
      <c r="A15" s="14" t="s">
        <v>8</v>
      </c>
      <c r="B15" s="168">
        <v>-84.6</v>
      </c>
      <c r="C15" s="168">
        <v>-62.5</v>
      </c>
    </row>
    <row r="16" spans="1:3" ht="13.5">
      <c r="A16" s="14" t="s">
        <v>9</v>
      </c>
      <c r="B16" s="168">
        <v>43</v>
      </c>
      <c r="C16" s="168">
        <v>43.2</v>
      </c>
    </row>
    <row r="17" spans="1:3" ht="13.5">
      <c r="A17" s="14"/>
      <c r="B17" s="170"/>
      <c r="C17" s="170"/>
    </row>
    <row r="18" spans="1:3" ht="13.5">
      <c r="A18" s="16" t="s">
        <v>10</v>
      </c>
      <c r="B18" s="171">
        <f>SUM(B6:B16)</f>
        <v>479.3000000000003</v>
      </c>
      <c r="C18" s="171">
        <f>SUM(C6:C16)</f>
        <v>510.0999999999996</v>
      </c>
    </row>
    <row r="19" spans="1:3" ht="13.5">
      <c r="A19" s="14"/>
      <c r="B19" s="172"/>
      <c r="C19" s="172"/>
    </row>
    <row r="20" spans="1:3" ht="13.5">
      <c r="A20" s="14" t="s">
        <v>11</v>
      </c>
      <c r="B20" s="173">
        <v>14.7</v>
      </c>
      <c r="C20" s="173">
        <v>14.9</v>
      </c>
    </row>
    <row r="21" spans="1:3" ht="13.5">
      <c r="A21" s="14" t="s">
        <v>12</v>
      </c>
      <c r="B21" s="173">
        <v>105</v>
      </c>
      <c r="C21" s="173">
        <v>96.9</v>
      </c>
    </row>
    <row r="22" spans="1:3" ht="13.5">
      <c r="A22" s="14" t="s">
        <v>13</v>
      </c>
      <c r="B22" s="173">
        <v>-221.2</v>
      </c>
      <c r="C22" s="173">
        <v>-203.5</v>
      </c>
    </row>
    <row r="23" spans="1:3" ht="13.5">
      <c r="A23" s="15" t="s">
        <v>87</v>
      </c>
      <c r="B23" s="169">
        <v>0</v>
      </c>
      <c r="C23" s="169">
        <v>0</v>
      </c>
    </row>
    <row r="24" spans="1:3" ht="13.5">
      <c r="A24" s="14"/>
      <c r="B24" s="173"/>
      <c r="C24" s="173"/>
    </row>
    <row r="25" spans="1:3" ht="13.5">
      <c r="A25" s="17" t="s">
        <v>94</v>
      </c>
      <c r="B25" s="173">
        <v>0</v>
      </c>
      <c r="C25" s="173">
        <v>0</v>
      </c>
    </row>
    <row r="26" spans="1:3" ht="13.5">
      <c r="A26" s="14"/>
      <c r="B26" s="170"/>
      <c r="C26" s="170"/>
    </row>
    <row r="27" spans="1:3" ht="13.5">
      <c r="A27" s="16" t="s">
        <v>14</v>
      </c>
      <c r="B27" s="171">
        <f>SUM(B18:B25)</f>
        <v>377.80000000000024</v>
      </c>
      <c r="C27" s="171">
        <f>SUM(C18:C25)</f>
        <v>418.39999999999964</v>
      </c>
    </row>
    <row r="28" spans="1:3" ht="13.5">
      <c r="A28" s="18"/>
      <c r="B28" s="172"/>
      <c r="C28" s="172"/>
    </row>
    <row r="29" spans="1:3" ht="13.5">
      <c r="A29" s="14" t="s">
        <v>15</v>
      </c>
      <c r="B29" s="173">
        <v>-111.8</v>
      </c>
      <c r="C29" s="173">
        <v>-121.8</v>
      </c>
    </row>
    <row r="30" spans="1:3" ht="13.5">
      <c r="A30" s="15" t="s">
        <v>87</v>
      </c>
      <c r="B30" s="174"/>
      <c r="C30" s="174"/>
    </row>
    <row r="31" spans="1:3" ht="13.5">
      <c r="A31" s="15"/>
      <c r="B31" s="168"/>
      <c r="C31" s="168"/>
    </row>
    <row r="32" spans="1:3" ht="13.5">
      <c r="A32" s="14" t="s">
        <v>101</v>
      </c>
      <c r="B32" s="168">
        <v>0.8</v>
      </c>
      <c r="C32" s="168">
        <v>0</v>
      </c>
    </row>
    <row r="33" spans="1:3" ht="13.5">
      <c r="A33" s="16" t="s">
        <v>16</v>
      </c>
      <c r="B33" s="171">
        <f>SUM(B27:B29)+B32</f>
        <v>266.80000000000024</v>
      </c>
      <c r="C33" s="171">
        <f>+C27+C29</f>
        <v>296.5999999999996</v>
      </c>
    </row>
    <row r="34" spans="1:3" ht="13.5">
      <c r="A34" s="14"/>
      <c r="B34" s="168"/>
      <c r="C34" s="168"/>
    </row>
    <row r="35" spans="1:3" ht="13.5">
      <c r="A35" s="14" t="s">
        <v>17</v>
      </c>
      <c r="B35" s="173">
        <v>251.4</v>
      </c>
      <c r="C35" s="173">
        <f>+C33-C36</f>
        <v>281.89999999999964</v>
      </c>
    </row>
    <row r="36" spans="1:3" ht="13.5">
      <c r="A36" s="14" t="s">
        <v>18</v>
      </c>
      <c r="B36" s="173">
        <v>15.4</v>
      </c>
      <c r="C36" s="173">
        <v>14.7</v>
      </c>
    </row>
    <row r="37" spans="1:3" ht="13.5">
      <c r="A37" s="19" t="s">
        <v>19</v>
      </c>
      <c r="B37" s="175"/>
      <c r="C37" s="175"/>
    </row>
    <row r="38" spans="1:3" ht="13.5">
      <c r="A38" s="17" t="s">
        <v>88</v>
      </c>
      <c r="B38" s="176">
        <v>0.171</v>
      </c>
      <c r="C38" s="176">
        <v>0.192</v>
      </c>
    </row>
    <row r="39" spans="1:3" ht="14.25" thickBot="1">
      <c r="A39" s="24" t="s">
        <v>89</v>
      </c>
      <c r="B39" s="178">
        <v>0.171</v>
      </c>
      <c r="C39" s="177">
        <v>0.192</v>
      </c>
    </row>
    <row r="40" spans="1:3" ht="13.5">
      <c r="A40" s="20"/>
      <c r="B40" s="23"/>
      <c r="C40" s="21"/>
    </row>
    <row r="41" ht="13.5">
      <c r="A41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 C27 C33" formulaRange="1" unlockedFormula="1"/>
    <ignoredError sqref="B33 B27" unlockedFormula="1"/>
    <ignoredError sqref="C19:C26 C28:C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2" width="10.140625" style="12" bestFit="1" customWidth="1"/>
    <col min="3" max="3" width="10.421875" style="12" bestFit="1" customWidth="1"/>
    <col min="4" max="16384" width="9.140625" style="12" customWidth="1"/>
  </cols>
  <sheetData>
    <row r="5" spans="1:3" ht="14.25" customHeight="1">
      <c r="A5" s="25" t="s">
        <v>96</v>
      </c>
      <c r="B5" s="38">
        <v>43100</v>
      </c>
      <c r="C5" s="38">
        <v>43465</v>
      </c>
    </row>
    <row r="6" spans="1:3" ht="13.5">
      <c r="A6" s="2" t="s">
        <v>20</v>
      </c>
      <c r="B6" s="11"/>
      <c r="C6" s="11"/>
    </row>
    <row r="7" spans="1:3" ht="13.5">
      <c r="A7" s="27" t="s">
        <v>21</v>
      </c>
      <c r="B7" s="28"/>
      <c r="C7" s="28"/>
    </row>
    <row r="8" spans="1:3" ht="13.5">
      <c r="A8" s="29" t="s">
        <v>22</v>
      </c>
      <c r="B8" s="179">
        <v>2015.7</v>
      </c>
      <c r="C8" s="179">
        <v>2003.7</v>
      </c>
    </row>
    <row r="9" spans="1:3" ht="13.5">
      <c r="A9" s="29" t="s">
        <v>23</v>
      </c>
      <c r="B9" s="179">
        <v>3127</v>
      </c>
      <c r="C9" s="179">
        <v>3254.9</v>
      </c>
    </row>
    <row r="10" spans="1:3" ht="13.5">
      <c r="A10" s="29" t="s">
        <v>24</v>
      </c>
      <c r="B10" s="179">
        <v>384.1</v>
      </c>
      <c r="C10" s="179">
        <v>381.3</v>
      </c>
    </row>
    <row r="11" spans="1:3" ht="13.5">
      <c r="A11" s="29" t="s">
        <v>25</v>
      </c>
      <c r="B11" s="179">
        <v>148.8</v>
      </c>
      <c r="C11" s="179">
        <v>149.1</v>
      </c>
    </row>
    <row r="12" spans="1:3" ht="13.5">
      <c r="A12" s="29" t="s">
        <v>26</v>
      </c>
      <c r="B12" s="179">
        <v>125.2</v>
      </c>
      <c r="C12" s="179">
        <v>118.4</v>
      </c>
    </row>
    <row r="13" spans="1:3" ht="13.5">
      <c r="A13" s="29" t="s">
        <v>27</v>
      </c>
      <c r="B13" s="179">
        <v>150.5</v>
      </c>
      <c r="C13" s="179">
        <v>159.2</v>
      </c>
    </row>
    <row r="14" spans="1:3" ht="13.5">
      <c r="A14" s="29" t="s">
        <v>28</v>
      </c>
      <c r="B14" s="179">
        <v>66.1</v>
      </c>
      <c r="C14" s="179">
        <v>45.3</v>
      </c>
    </row>
    <row r="15" spans="1:8" ht="13.5">
      <c r="A15" s="7"/>
      <c r="B15" s="180">
        <f>SUM(B8:B14)</f>
        <v>6017.400000000001</v>
      </c>
      <c r="C15" s="180">
        <f>SUM(C8:C14)</f>
        <v>6111.900000000001</v>
      </c>
      <c r="H15" s="12" t="s">
        <v>80</v>
      </c>
    </row>
    <row r="16" spans="1:3" ht="13.5">
      <c r="A16" s="27" t="s">
        <v>29</v>
      </c>
      <c r="B16" s="181"/>
      <c r="C16" s="181"/>
    </row>
    <row r="17" spans="1:3" ht="13.5">
      <c r="A17" s="29" t="s">
        <v>30</v>
      </c>
      <c r="B17" s="182">
        <v>121.2</v>
      </c>
      <c r="C17" s="182">
        <v>157.3</v>
      </c>
    </row>
    <row r="18" spans="1:3" ht="13.5">
      <c r="A18" s="29" t="s">
        <v>31</v>
      </c>
      <c r="B18" s="182">
        <v>1760.9</v>
      </c>
      <c r="C18" s="182">
        <v>1842.2</v>
      </c>
    </row>
    <row r="19" spans="1:3" ht="13.5">
      <c r="A19" s="29" t="s">
        <v>26</v>
      </c>
      <c r="B19" s="182">
        <v>41.5</v>
      </c>
      <c r="C19" s="182">
        <v>37.3</v>
      </c>
    </row>
    <row r="20" spans="1:3" ht="13.5">
      <c r="A20" s="29" t="s">
        <v>28</v>
      </c>
      <c r="B20" s="182">
        <v>40.2</v>
      </c>
      <c r="C20" s="182">
        <v>111.9</v>
      </c>
    </row>
    <row r="21" spans="1:3" ht="13.5">
      <c r="A21" s="30" t="s">
        <v>92</v>
      </c>
      <c r="B21" s="182">
        <v>29.8</v>
      </c>
      <c r="C21" s="182">
        <v>34.3</v>
      </c>
    </row>
    <row r="22" spans="1:3" ht="13.5">
      <c r="A22" s="29" t="s">
        <v>32</v>
      </c>
      <c r="B22" s="182">
        <v>303.3</v>
      </c>
      <c r="C22" s="182">
        <v>281.2</v>
      </c>
    </row>
    <row r="23" spans="1:3" ht="13.5">
      <c r="A23" s="29" t="s">
        <v>33</v>
      </c>
      <c r="B23" s="182">
        <v>450.5</v>
      </c>
      <c r="C23" s="182">
        <v>535.5</v>
      </c>
    </row>
    <row r="24" spans="1:3" ht="13.5">
      <c r="A24" s="7"/>
      <c r="B24" s="180">
        <f>SUM(B17:B23)</f>
        <v>2747.4</v>
      </c>
      <c r="C24" s="180">
        <f>SUM(C17:C23)</f>
        <v>2999.7</v>
      </c>
    </row>
    <row r="25" spans="1:3" ht="13.5">
      <c r="A25" s="190" t="s">
        <v>100</v>
      </c>
      <c r="B25" s="182">
        <v>22.9</v>
      </c>
      <c r="C25" s="182">
        <v>0</v>
      </c>
    </row>
    <row r="26" spans="1:3" ht="14.25" thickBot="1">
      <c r="A26" s="6" t="s">
        <v>34</v>
      </c>
      <c r="B26" s="183">
        <f>+B15+B24</f>
        <v>8764.800000000001</v>
      </c>
      <c r="C26" s="183">
        <f>+C15+C24</f>
        <v>9111.6</v>
      </c>
    </row>
    <row r="27" spans="2:3" ht="13.5">
      <c r="B27" s="32"/>
      <c r="C27" s="32"/>
    </row>
    <row r="28" spans="2:3" ht="13.5">
      <c r="B28" s="32"/>
      <c r="C28" s="32"/>
    </row>
    <row r="29" spans="1:3" ht="13.5">
      <c r="A29" s="3" t="s">
        <v>35</v>
      </c>
      <c r="B29" s="10"/>
      <c r="C29" s="10"/>
    </row>
    <row r="30" spans="1:3" ht="13.5">
      <c r="A30" s="33" t="s">
        <v>36</v>
      </c>
      <c r="B30" s="34"/>
      <c r="C30" s="34"/>
    </row>
    <row r="31" spans="1:3" ht="13.5">
      <c r="A31" s="35" t="s">
        <v>37</v>
      </c>
      <c r="B31" s="182">
        <v>1473.6</v>
      </c>
      <c r="C31" s="182">
        <v>1465.3</v>
      </c>
    </row>
    <row r="32" spans="1:3" ht="13.5">
      <c r="A32" s="35" t="s">
        <v>38</v>
      </c>
      <c r="B32" s="179">
        <v>820.2</v>
      </c>
      <c r="C32" s="179">
        <v>913.5</v>
      </c>
    </row>
    <row r="33" spans="1:3" ht="13.5">
      <c r="A33" s="35" t="s">
        <v>39</v>
      </c>
      <c r="B33" s="185">
        <v>251.4</v>
      </c>
      <c r="C33" s="185">
        <v>281.9</v>
      </c>
    </row>
    <row r="34" spans="1:3" ht="13.5">
      <c r="A34" s="8" t="s">
        <v>35</v>
      </c>
      <c r="B34" s="180">
        <f>SUM(B31:B33)</f>
        <v>2545.2000000000003</v>
      </c>
      <c r="C34" s="180">
        <f>SUM(C31:C33)</f>
        <v>2660.7000000000003</v>
      </c>
    </row>
    <row r="35" spans="1:3" ht="13.5">
      <c r="A35" s="36" t="s">
        <v>18</v>
      </c>
      <c r="B35" s="186">
        <v>160.8</v>
      </c>
      <c r="C35" s="186">
        <v>186</v>
      </c>
    </row>
    <row r="36" spans="1:3" ht="13.5">
      <c r="A36" s="8" t="s">
        <v>40</v>
      </c>
      <c r="B36" s="180">
        <f>SUM(B34:B35)</f>
        <v>2706.0000000000005</v>
      </c>
      <c r="C36" s="180">
        <f>SUM(C34:C35)</f>
        <v>2846.7000000000003</v>
      </c>
    </row>
    <row r="37" spans="1:3" ht="13.5">
      <c r="A37" s="33"/>
      <c r="B37" s="31"/>
      <c r="C37" s="31"/>
    </row>
    <row r="38" spans="1:3" ht="13.5">
      <c r="A38" s="3" t="s">
        <v>42</v>
      </c>
      <c r="B38" s="10"/>
      <c r="C38" s="10"/>
    </row>
    <row r="39" ht="13.5">
      <c r="A39" s="33"/>
    </row>
    <row r="40" ht="13.5">
      <c r="A40" s="33" t="s">
        <v>41</v>
      </c>
    </row>
    <row r="41" spans="1:3" ht="13.5">
      <c r="A41" s="35" t="s">
        <v>46</v>
      </c>
      <c r="B41" s="187">
        <v>2892.2</v>
      </c>
      <c r="C41" s="187">
        <v>2684.6</v>
      </c>
    </row>
    <row r="42" spans="1:3" ht="13.5">
      <c r="A42" s="35" t="s">
        <v>43</v>
      </c>
      <c r="B42" s="187">
        <v>142.3</v>
      </c>
      <c r="C42" s="187">
        <v>129.5</v>
      </c>
    </row>
    <row r="43" spans="1:3" ht="13.5">
      <c r="A43" s="35" t="s">
        <v>44</v>
      </c>
      <c r="B43" s="187">
        <v>432.5</v>
      </c>
      <c r="C43" s="187">
        <v>458.6</v>
      </c>
    </row>
    <row r="44" spans="1:3" ht="13.5">
      <c r="A44" s="35" t="s">
        <v>45</v>
      </c>
      <c r="B44" s="187">
        <v>45.5</v>
      </c>
      <c r="C44" s="187">
        <v>43.1</v>
      </c>
    </row>
    <row r="45" spans="1:3" ht="13.5">
      <c r="A45" s="35" t="s">
        <v>28</v>
      </c>
      <c r="B45" s="188">
        <v>34.5</v>
      </c>
      <c r="C45" s="188">
        <v>37.9</v>
      </c>
    </row>
    <row r="46" spans="1:3" ht="13.5">
      <c r="A46" s="9"/>
      <c r="B46" s="180">
        <f>SUM(B41:B45)</f>
        <v>3547</v>
      </c>
      <c r="C46" s="180">
        <f>SUM(C41:C45)</f>
        <v>3353.7</v>
      </c>
    </row>
    <row r="47" spans="1:3" ht="13.5">
      <c r="A47" s="33" t="s">
        <v>47</v>
      </c>
      <c r="B47" s="184"/>
      <c r="C47" s="184"/>
    </row>
    <row r="48" spans="1:3" ht="13.5">
      <c r="A48" s="35" t="s">
        <v>48</v>
      </c>
      <c r="B48" s="187">
        <v>279.6</v>
      </c>
      <c r="C48" s="187">
        <v>611.6</v>
      </c>
    </row>
    <row r="49" spans="1:3" ht="13.5">
      <c r="A49" s="35" t="s">
        <v>49</v>
      </c>
      <c r="B49" s="187">
        <v>1395.9</v>
      </c>
      <c r="C49" s="187">
        <v>1360.4</v>
      </c>
    </row>
    <row r="50" spans="1:3" ht="13.5">
      <c r="A50" s="36" t="s">
        <v>93</v>
      </c>
      <c r="B50" s="187">
        <v>37.9</v>
      </c>
      <c r="C50" s="187">
        <v>6</v>
      </c>
    </row>
    <row r="51" spans="1:3" ht="13.5">
      <c r="A51" s="35" t="s">
        <v>50</v>
      </c>
      <c r="B51" s="187">
        <v>769.4</v>
      </c>
      <c r="C51" s="187">
        <v>866.9</v>
      </c>
    </row>
    <row r="52" spans="1:3" ht="13.5">
      <c r="A52" s="35" t="s">
        <v>28</v>
      </c>
      <c r="B52" s="188">
        <v>46</v>
      </c>
      <c r="C52" s="188">
        <v>66.3</v>
      </c>
    </row>
    <row r="53" spans="1:3" ht="13.5">
      <c r="A53" s="9"/>
      <c r="B53" s="180">
        <f>SUM(B48:B52)</f>
        <v>2528.8</v>
      </c>
      <c r="C53" s="180">
        <f>SUM(C48:C52)</f>
        <v>2911.2000000000003</v>
      </c>
    </row>
    <row r="54" spans="1:3" ht="13.5">
      <c r="A54" s="192" t="s">
        <v>99</v>
      </c>
      <c r="B54" s="188">
        <v>5.9</v>
      </c>
      <c r="C54" s="188">
        <v>0</v>
      </c>
    </row>
    <row r="55" spans="1:3" ht="13.5">
      <c r="A55" s="37" t="s">
        <v>51</v>
      </c>
      <c r="B55" s="191">
        <f>B46+B53</f>
        <v>6075.8</v>
      </c>
      <c r="C55" s="191">
        <f>C46+C53</f>
        <v>6264.9</v>
      </c>
    </row>
    <row r="56" spans="1:3" ht="13.5">
      <c r="A56" s="4" t="s">
        <v>52</v>
      </c>
      <c r="B56" s="189">
        <f>B36+B55</f>
        <v>8781.800000000001</v>
      </c>
      <c r="C56" s="189">
        <f>C36+C55</f>
        <v>9111.6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61" customWidth="1"/>
    <col min="2" max="7" width="10.7109375" style="13" customWidth="1"/>
    <col min="8" max="16384" width="9.140625" style="13" customWidth="1"/>
  </cols>
  <sheetData>
    <row r="2" spans="1:7" ht="12.75">
      <c r="A2" s="69" t="s">
        <v>98</v>
      </c>
      <c r="B2" s="70">
        <v>2017</v>
      </c>
      <c r="C2" s="71" t="s">
        <v>0</v>
      </c>
      <c r="D2" s="70">
        <v>2018</v>
      </c>
      <c r="E2" s="72" t="s">
        <v>0</v>
      </c>
      <c r="F2" s="73" t="s">
        <v>90</v>
      </c>
      <c r="G2" s="74" t="s">
        <v>91</v>
      </c>
    </row>
    <row r="3" spans="1:7" s="43" customFormat="1" ht="12.75">
      <c r="A3" s="39" t="s">
        <v>53</v>
      </c>
      <c r="B3" s="77">
        <v>1980.27204974</v>
      </c>
      <c r="C3" s="40">
        <f>B3/$B$3</f>
        <v>1</v>
      </c>
      <c r="D3" s="77">
        <v>2371.04846891</v>
      </c>
      <c r="E3" s="40">
        <f>D3/$D$3</f>
        <v>1</v>
      </c>
      <c r="F3" s="41">
        <f>D3-B3</f>
        <v>390.7764191699998</v>
      </c>
      <c r="G3" s="42">
        <f>D3/B3-1</f>
        <v>0.19733471429913219</v>
      </c>
    </row>
    <row r="4" spans="1:7" ht="12.75">
      <c r="A4" s="44" t="s">
        <v>54</v>
      </c>
      <c r="B4" s="78">
        <v>-1584.4684386800002</v>
      </c>
      <c r="C4" s="40">
        <f>B4/$B$3</f>
        <v>-0.8001266487036632</v>
      </c>
      <c r="D4" s="78">
        <v>-1958.1952169499996</v>
      </c>
      <c r="E4" s="40">
        <f>D4/$D$3</f>
        <v>-0.8258773460882501</v>
      </c>
      <c r="F4" s="45">
        <f>D4-B4</f>
        <v>-373.7267782699994</v>
      </c>
      <c r="G4" s="46">
        <f>D4/B4-1</f>
        <v>0.23586886879321267</v>
      </c>
    </row>
    <row r="5" spans="1:7" ht="12.75">
      <c r="A5" s="44" t="s">
        <v>6</v>
      </c>
      <c r="B5" s="78">
        <v>-110.2797373</v>
      </c>
      <c r="C5" s="40">
        <f>B5/$B$3</f>
        <v>-0.0556891853896939</v>
      </c>
      <c r="D5" s="78">
        <v>-111.17404301</v>
      </c>
      <c r="E5" s="40">
        <f>D5/$D$3</f>
        <v>-0.04688813597349534</v>
      </c>
      <c r="F5" s="45">
        <f>D5-B5</f>
        <v>-0.8943057100000118</v>
      </c>
      <c r="G5" s="46">
        <f>D5/B5-1</f>
        <v>0.008109429092737042</v>
      </c>
    </row>
    <row r="6" spans="1:7" ht="12.75">
      <c r="A6" s="44" t="s">
        <v>9</v>
      </c>
      <c r="B6" s="79">
        <v>16.19476275</v>
      </c>
      <c r="C6" s="40">
        <f>B6/$B$3</f>
        <v>0.008178049451400524</v>
      </c>
      <c r="D6" s="79">
        <v>14.827359739999999</v>
      </c>
      <c r="E6" s="40">
        <f>D6/$D$3</f>
        <v>0.006253503432941765</v>
      </c>
      <c r="F6" s="47">
        <f>D6-B6</f>
        <v>-1.3674030100000003</v>
      </c>
      <c r="G6" s="46">
        <f>D6/B6-1</f>
        <v>-0.08443488991525983</v>
      </c>
    </row>
    <row r="7" spans="1:13" s="43" customFormat="1" ht="12.75">
      <c r="A7" s="48" t="s">
        <v>55</v>
      </c>
      <c r="B7" s="80">
        <f>SUM(B3:B6)</f>
        <v>301.7186365099999</v>
      </c>
      <c r="C7" s="49">
        <f>B7/$B$3</f>
        <v>0.1523622153580434</v>
      </c>
      <c r="D7" s="80">
        <f>SUM(D3:D6)</f>
        <v>316.50656869000034</v>
      </c>
      <c r="E7" s="49">
        <f>D7/$D$3</f>
        <v>0.1334880213711963</v>
      </c>
      <c r="F7" s="50">
        <f>D7-B7</f>
        <v>14.787932180000439</v>
      </c>
      <c r="G7" s="51">
        <f>D7/B7-1</f>
        <v>0.049012326023521346</v>
      </c>
      <c r="M7" s="52"/>
    </row>
    <row r="10" spans="1:5" ht="12.75">
      <c r="A10" s="69" t="s">
        <v>83</v>
      </c>
      <c r="B10" s="70">
        <f>B2</f>
        <v>2017</v>
      </c>
      <c r="C10" s="70">
        <f>D2</f>
        <v>2018</v>
      </c>
      <c r="D10" s="73" t="s">
        <v>90</v>
      </c>
      <c r="E10" s="75" t="s">
        <v>91</v>
      </c>
    </row>
    <row r="11" spans="1:5" ht="12.75">
      <c r="A11" s="39" t="s">
        <v>56</v>
      </c>
      <c r="B11" s="81">
        <v>1396.28483</v>
      </c>
      <c r="C11" s="81">
        <v>1455.87202</v>
      </c>
      <c r="D11" s="41">
        <f>C11-B11</f>
        <v>59.587189999999964</v>
      </c>
      <c r="E11" s="53">
        <f>C11/B11-1</f>
        <v>0.042675526310774314</v>
      </c>
    </row>
    <row r="12" spans="1:5" ht="12.75">
      <c r="A12" s="44" t="s">
        <v>57</v>
      </c>
      <c r="B12" s="82">
        <v>3017.7347519024765</v>
      </c>
      <c r="C12" s="82">
        <v>3066.783016098542</v>
      </c>
      <c r="D12" s="47">
        <f>C12-B12</f>
        <v>49.04826419606525</v>
      </c>
      <c r="E12" s="46">
        <f>C12/B12-1</f>
        <v>0.01625333842384369</v>
      </c>
    </row>
    <row r="13" spans="1:5" ht="12.75">
      <c r="A13" s="44" t="s">
        <v>85</v>
      </c>
      <c r="B13" s="82">
        <v>5216.64640178485</v>
      </c>
      <c r="C13" s="82">
        <v>6168.151575460001</v>
      </c>
      <c r="D13" s="47">
        <f>C13-B13</f>
        <v>951.5051736751511</v>
      </c>
      <c r="E13" s="54">
        <f>C13/B13-1</f>
        <v>0.1823978664433914</v>
      </c>
    </row>
    <row r="14" spans="1:5" ht="12.75">
      <c r="A14" s="55" t="s">
        <v>81</v>
      </c>
      <c r="B14" s="83">
        <v>2965.6516899999997</v>
      </c>
      <c r="C14" s="83">
        <v>3822.651003</v>
      </c>
      <c r="D14" s="56">
        <f>C14-B14</f>
        <v>856.9993130000003</v>
      </c>
      <c r="E14" s="57">
        <f>C14/B14-1</f>
        <v>0.28897503907480115</v>
      </c>
    </row>
    <row r="15" spans="1:5" ht="12.75">
      <c r="A15" s="58" t="s">
        <v>84</v>
      </c>
      <c r="B15" s="84">
        <v>506.031044111704</v>
      </c>
      <c r="C15" s="84">
        <v>507.45972853509096</v>
      </c>
      <c r="D15" s="59">
        <f>C15-B15</f>
        <v>1.4286844233869829</v>
      </c>
      <c r="E15" s="60">
        <f>C15/B15-1</f>
        <v>0.002823313786795234</v>
      </c>
    </row>
    <row r="16" spans="2:5" ht="12.75">
      <c r="B16" s="62"/>
      <c r="C16" s="62"/>
      <c r="D16" s="63"/>
      <c r="E16" s="64"/>
    </row>
    <row r="18" spans="1:5" ht="12.75">
      <c r="A18" s="76" t="s">
        <v>82</v>
      </c>
      <c r="B18" s="70">
        <f>B10</f>
        <v>2017</v>
      </c>
      <c r="C18" s="70">
        <f>C10</f>
        <v>2018</v>
      </c>
      <c r="D18" s="73" t="s">
        <v>90</v>
      </c>
      <c r="E18" s="75" t="s">
        <v>91</v>
      </c>
    </row>
    <row r="19" spans="1:5" ht="12.75">
      <c r="A19" s="39" t="s">
        <v>55</v>
      </c>
      <c r="B19" s="65">
        <f>B7</f>
        <v>301.7186365099999</v>
      </c>
      <c r="C19" s="65">
        <f>D7</f>
        <v>316.50656869000034</v>
      </c>
      <c r="D19" s="41">
        <f>C19-B19</f>
        <v>14.787932180000439</v>
      </c>
      <c r="E19" s="53">
        <f>C19/B19-1</f>
        <v>0.049012326023521346</v>
      </c>
    </row>
    <row r="20" spans="1:5" ht="12.75">
      <c r="A20" s="44" t="s">
        <v>58</v>
      </c>
      <c r="B20" s="126">
        <v>984.6430020600001</v>
      </c>
      <c r="C20" s="126">
        <v>1031.11891935</v>
      </c>
      <c r="D20" s="47">
        <f>C20-B20</f>
        <v>46.47591728999987</v>
      </c>
      <c r="E20" s="54">
        <f>C20/B20-1</f>
        <v>0.04720077956453883</v>
      </c>
    </row>
    <row r="21" spans="1:5" ht="12.75">
      <c r="A21" s="58" t="s">
        <v>59</v>
      </c>
      <c r="B21" s="66">
        <f>B19/B20</f>
        <v>0.3064243953176589</v>
      </c>
      <c r="C21" s="66">
        <f>C19/C20</f>
        <v>0.3069544770738188</v>
      </c>
      <c r="D21" s="67"/>
      <c r="E21" s="6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2" customWidth="1"/>
    <col min="2" max="7" width="10.7109375" style="12" customWidth="1"/>
    <col min="8" max="16384" width="9.140625" style="12" customWidth="1"/>
  </cols>
  <sheetData>
    <row r="2" spans="1:7" ht="12.75">
      <c r="A2" s="117" t="s">
        <v>98</v>
      </c>
      <c r="B2" s="114">
        <v>2017</v>
      </c>
      <c r="C2" s="118" t="s">
        <v>0</v>
      </c>
      <c r="D2" s="114">
        <v>2018</v>
      </c>
      <c r="E2" s="119" t="s">
        <v>0</v>
      </c>
      <c r="F2" s="115" t="s">
        <v>90</v>
      </c>
      <c r="G2" s="120" t="s">
        <v>91</v>
      </c>
    </row>
    <row r="3" spans="1:7" s="43" customFormat="1" ht="12.75">
      <c r="A3" s="85" t="s">
        <v>53</v>
      </c>
      <c r="B3" s="77">
        <v>2380.1849517399996</v>
      </c>
      <c r="C3" s="86">
        <f>B3/$B$3</f>
        <v>1</v>
      </c>
      <c r="D3" s="77">
        <v>2462.1195867700003</v>
      </c>
      <c r="E3" s="86">
        <f>D3/$D$3</f>
        <v>1</v>
      </c>
      <c r="F3" s="87">
        <f>D3-B3</f>
        <v>81.93463503000066</v>
      </c>
      <c r="G3" s="88">
        <f>D3/B3-1</f>
        <v>0.03442364215020488</v>
      </c>
    </row>
    <row r="4" spans="1:7" ht="12.75">
      <c r="A4" s="89" t="s">
        <v>54</v>
      </c>
      <c r="B4" s="78">
        <v>-2161.84571188</v>
      </c>
      <c r="C4" s="86">
        <f>B4/$B$3</f>
        <v>-0.9082679521604463</v>
      </c>
      <c r="D4" s="78">
        <v>-2244.86778739</v>
      </c>
      <c r="E4" s="86">
        <f>D4/$D$3</f>
        <v>-0.9117622878484923</v>
      </c>
      <c r="F4" s="90">
        <f>D4-B4</f>
        <v>-83.02207550999992</v>
      </c>
      <c r="G4" s="91">
        <f>D4/B4-1</f>
        <v>0.038403330567842175</v>
      </c>
    </row>
    <row r="5" spans="1:7" ht="12.75">
      <c r="A5" s="89" t="s">
        <v>6</v>
      </c>
      <c r="B5" s="78">
        <v>-44.81976555999999</v>
      </c>
      <c r="C5" s="86">
        <f>B5/$B$3</f>
        <v>-0.018830370945432266</v>
      </c>
      <c r="D5" s="78">
        <v>-44.878596290000004</v>
      </c>
      <c r="E5" s="86">
        <f>D5/$D$3</f>
        <v>-0.01822762652600284</v>
      </c>
      <c r="F5" s="90">
        <f>D5-B5</f>
        <v>-0.058830730000011044</v>
      </c>
      <c r="G5" s="91">
        <f>D5/B5-1</f>
        <v>0.0013126068212305775</v>
      </c>
    </row>
    <row r="6" spans="1:7" ht="12.75">
      <c r="A6" s="89" t="s">
        <v>9</v>
      </c>
      <c r="B6" s="79">
        <v>10.933469149999999</v>
      </c>
      <c r="C6" s="86">
        <f>B6/$B$3</f>
        <v>0.004593537633286541</v>
      </c>
      <c r="D6" s="79">
        <v>11.132294840000002</v>
      </c>
      <c r="E6" s="86">
        <f>D6/$D$3</f>
        <v>0.004521427350571631</v>
      </c>
      <c r="F6" s="92">
        <f>D6-B6</f>
        <v>0.19882569000000316</v>
      </c>
      <c r="G6" s="91">
        <f>D6/B6-1</f>
        <v>0.018185050625034505</v>
      </c>
    </row>
    <row r="7" spans="1:7" s="43" customFormat="1" ht="12.75">
      <c r="A7" s="93" t="s">
        <v>55</v>
      </c>
      <c r="B7" s="94">
        <f>SUM(B3:B6)</f>
        <v>184.45294344999945</v>
      </c>
      <c r="C7" s="95">
        <f>B7/$B$3</f>
        <v>0.07749521452740797</v>
      </c>
      <c r="D7" s="94">
        <f>SUM(D3:D6)</f>
        <v>183.5054979300002</v>
      </c>
      <c r="E7" s="95">
        <f>D7/$D$3</f>
        <v>0.07453151297607642</v>
      </c>
      <c r="F7" s="96">
        <f>D7-B7</f>
        <v>-0.9474455199992633</v>
      </c>
      <c r="G7" s="122">
        <f>D7/B7-1</f>
        <v>-0.00513651613402466</v>
      </c>
    </row>
    <row r="10" spans="1:5" ht="12.75">
      <c r="A10" s="117" t="s">
        <v>83</v>
      </c>
      <c r="B10" s="114">
        <f>B2</f>
        <v>2017</v>
      </c>
      <c r="C10" s="114">
        <f>D2</f>
        <v>2018</v>
      </c>
      <c r="D10" s="115" t="s">
        <v>90</v>
      </c>
      <c r="E10" s="116" t="s">
        <v>91</v>
      </c>
    </row>
    <row r="11" spans="1:5" ht="12.75">
      <c r="A11" s="85" t="s">
        <v>56</v>
      </c>
      <c r="B11" s="98">
        <v>981.5600000000001</v>
      </c>
      <c r="C11" s="98">
        <v>1068.7050000000002</v>
      </c>
      <c r="D11" s="87">
        <f>C11-B11</f>
        <v>87.1450000000001</v>
      </c>
      <c r="E11" s="99">
        <f>C11/B11-1</f>
        <v>0.08878214271160201</v>
      </c>
    </row>
    <row r="12" spans="1:5" ht="12.75">
      <c r="A12" s="89" t="s">
        <v>60</v>
      </c>
      <c r="B12" s="100">
        <v>10517.339503</v>
      </c>
      <c r="C12" s="100">
        <v>11854.103455319002</v>
      </c>
      <c r="D12" s="92">
        <f>C12-B12</f>
        <v>1336.7639523190028</v>
      </c>
      <c r="E12" s="101">
        <f>C12/B12-1</f>
        <v>0.12710096046036168</v>
      </c>
    </row>
    <row r="13" spans="1:5" ht="12.75">
      <c r="A13" s="102" t="s">
        <v>61</v>
      </c>
      <c r="B13" s="103">
        <v>3045.9739740249042</v>
      </c>
      <c r="C13" s="103">
        <v>3078.727643651887</v>
      </c>
      <c r="D13" s="104">
        <f>C13-B13</f>
        <v>32.75366962698263</v>
      </c>
      <c r="E13" s="105">
        <f>C13/B13-1</f>
        <v>0.010753102260983027</v>
      </c>
    </row>
    <row r="15" spans="2:7" s="43" customFormat="1" ht="12.75">
      <c r="B15" s="12"/>
      <c r="C15" s="12"/>
      <c r="D15" s="12"/>
      <c r="E15" s="12"/>
      <c r="F15" s="12"/>
      <c r="G15" s="12"/>
    </row>
    <row r="16" spans="1:5" ht="12.75">
      <c r="A16" s="113" t="s">
        <v>82</v>
      </c>
      <c r="B16" s="114">
        <f>B10</f>
        <v>2017</v>
      </c>
      <c r="C16" s="114">
        <f>C10</f>
        <v>2018</v>
      </c>
      <c r="D16" s="115" t="s">
        <v>90</v>
      </c>
      <c r="E16" s="116" t="s">
        <v>91</v>
      </c>
    </row>
    <row r="17" spans="1:7" ht="12.75">
      <c r="A17" s="85" t="s">
        <v>55</v>
      </c>
      <c r="B17" s="106">
        <f>B7</f>
        <v>184.45294344999945</v>
      </c>
      <c r="C17" s="107">
        <f>D7</f>
        <v>183.5054979300002</v>
      </c>
      <c r="D17" s="87">
        <f>C17-B17</f>
        <v>-0.9474455199992633</v>
      </c>
      <c r="E17" s="121">
        <f>C17/B17-1</f>
        <v>-0.00513651613402466</v>
      </c>
      <c r="F17" s="43"/>
      <c r="G17" s="43"/>
    </row>
    <row r="18" spans="1:5" ht="12.75">
      <c r="A18" s="89" t="s">
        <v>62</v>
      </c>
      <c r="B18" s="108">
        <f>+GAS!B20</f>
        <v>984.6430020600001</v>
      </c>
      <c r="C18" s="108">
        <f>+GAS!C20</f>
        <v>1031.11891935</v>
      </c>
      <c r="D18" s="92">
        <f>C18-B18</f>
        <v>46.47591728999987</v>
      </c>
      <c r="E18" s="101">
        <f>C18/B18-1</f>
        <v>0.04720077956453883</v>
      </c>
    </row>
    <row r="19" spans="1:5" ht="12.75">
      <c r="A19" s="102" t="s">
        <v>59</v>
      </c>
      <c r="B19" s="109">
        <f>B17/B18</f>
        <v>0.18732976628493792</v>
      </c>
      <c r="C19" s="109">
        <f>C17/C18</f>
        <v>0.17796734642952627</v>
      </c>
      <c r="D19" s="110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12" customWidth="1"/>
    <col min="2" max="7" width="10.7109375" style="12" customWidth="1"/>
    <col min="8" max="16384" width="9.140625" style="12" customWidth="1"/>
  </cols>
  <sheetData>
    <row r="2" spans="1:7" ht="12.75">
      <c r="A2" s="135" t="s">
        <v>98</v>
      </c>
      <c r="B2" s="136">
        <v>2017</v>
      </c>
      <c r="C2" s="137" t="s">
        <v>0</v>
      </c>
      <c r="D2" s="136">
        <v>2018</v>
      </c>
      <c r="E2" s="138" t="s">
        <v>0</v>
      </c>
      <c r="F2" s="139" t="s">
        <v>90</v>
      </c>
      <c r="G2" s="140" t="s">
        <v>91</v>
      </c>
    </row>
    <row r="3" spans="1:7" s="43" customFormat="1" ht="12.75">
      <c r="A3" s="85" t="s">
        <v>53</v>
      </c>
      <c r="B3" s="77">
        <v>859.9088937299999</v>
      </c>
      <c r="C3" s="86">
        <f>B3/$B$3</f>
        <v>1</v>
      </c>
      <c r="D3" s="77">
        <v>878.5955259199998</v>
      </c>
      <c r="E3" s="86">
        <f>D3/$D$3</f>
        <v>1</v>
      </c>
      <c r="F3" s="87">
        <f>D3-B3</f>
        <v>18.68663218999984</v>
      </c>
      <c r="G3" s="88">
        <f>D3/B3-1</f>
        <v>0.02173094420380206</v>
      </c>
    </row>
    <row r="4" spans="1:7" ht="12.75">
      <c r="A4" s="89" t="s">
        <v>54</v>
      </c>
      <c r="B4" s="78">
        <v>-456.99795296</v>
      </c>
      <c r="C4" s="86">
        <f>B4/$B$3</f>
        <v>-0.5314492689774312</v>
      </c>
      <c r="D4" s="78">
        <v>-455.6834785100001</v>
      </c>
      <c r="E4" s="86">
        <f>D4/$D$3</f>
        <v>-0.5186498964160354</v>
      </c>
      <c r="F4" s="90">
        <f>D4-B4</f>
        <v>1.3144744499999206</v>
      </c>
      <c r="G4" s="91">
        <f>D4/B4-1</f>
        <v>-0.0028763245907033053</v>
      </c>
    </row>
    <row r="5" spans="1:7" ht="12.75">
      <c r="A5" s="89" t="s">
        <v>6</v>
      </c>
      <c r="B5" s="78">
        <v>-178.13597971</v>
      </c>
      <c r="C5" s="86">
        <f>B5/$B$3</f>
        <v>-0.20715680580683973</v>
      </c>
      <c r="D5" s="78">
        <v>-179.25271475000002</v>
      </c>
      <c r="E5" s="86">
        <f>D5/$D$3</f>
        <v>-0.20402188431622154</v>
      </c>
      <c r="F5" s="90">
        <f>D5-B5</f>
        <v>-1.1167350400000373</v>
      </c>
      <c r="G5" s="91">
        <f>D5/B5-1</f>
        <v>0.0062690032738925705</v>
      </c>
    </row>
    <row r="6" spans="1:7" ht="12.75">
      <c r="A6" s="89" t="s">
        <v>9</v>
      </c>
      <c r="B6" s="79">
        <v>5.138517640000001</v>
      </c>
      <c r="C6" s="86">
        <f>B6/$B$3</f>
        <v>0.005975653557565632</v>
      </c>
      <c r="D6" s="79">
        <v>6.076916239999999</v>
      </c>
      <c r="E6" s="86">
        <f>D6/$D$3</f>
        <v>0.0069166255241701865</v>
      </c>
      <c r="F6" s="92">
        <f>D6-B6</f>
        <v>0.9383985999999984</v>
      </c>
      <c r="G6" s="91">
        <f>D6/B6-1</f>
        <v>0.18262048819199905</v>
      </c>
    </row>
    <row r="7" spans="1:7" s="43" customFormat="1" ht="12.75">
      <c r="A7" s="93" t="s">
        <v>55</v>
      </c>
      <c r="B7" s="80">
        <f>SUM(B3:B6)</f>
        <v>229.91347869999993</v>
      </c>
      <c r="C7" s="95">
        <f>B7/$B$3</f>
        <v>0.2673695787732947</v>
      </c>
      <c r="D7" s="80">
        <f>SUM(D3:D6)</f>
        <v>249.73624889999965</v>
      </c>
      <c r="E7" s="95">
        <f>D7/$D$3</f>
        <v>0.28424484479191314</v>
      </c>
      <c r="F7" s="96">
        <f>D7-B7</f>
        <v>19.822770199999724</v>
      </c>
      <c r="G7" s="97">
        <f>D7/B7-1</f>
        <v>0.08621839098813888</v>
      </c>
    </row>
    <row r="10" spans="1:5" ht="12.75">
      <c r="A10" s="135" t="s">
        <v>83</v>
      </c>
      <c r="B10" s="136">
        <f>B2</f>
        <v>2017</v>
      </c>
      <c r="C10" s="136">
        <f>D2</f>
        <v>2018</v>
      </c>
      <c r="D10" s="139" t="s">
        <v>90</v>
      </c>
      <c r="E10" s="141" t="s">
        <v>91</v>
      </c>
    </row>
    <row r="11" spans="1:5" ht="12.75">
      <c r="A11" s="89" t="s">
        <v>56</v>
      </c>
      <c r="B11" s="82">
        <v>1458.619</v>
      </c>
      <c r="C11" s="82">
        <v>1463.476</v>
      </c>
      <c r="D11" s="92">
        <f>C11-B11</f>
        <v>4.857000000000198</v>
      </c>
      <c r="E11" s="123">
        <f>C11/B11-1</f>
        <v>0.003329862013315532</v>
      </c>
    </row>
    <row r="12" spans="1:5" ht="12.75">
      <c r="A12" s="89" t="s">
        <v>63</v>
      </c>
      <c r="B12" s="124"/>
      <c r="C12" s="124"/>
      <c r="D12" s="92"/>
      <c r="E12" s="123"/>
    </row>
    <row r="13" spans="1:5" ht="12.75">
      <c r="A13" s="125" t="s">
        <v>64</v>
      </c>
      <c r="B13" s="126">
        <v>302.8412876586935</v>
      </c>
      <c r="C13" s="126">
        <v>291.13683287846567</v>
      </c>
      <c r="D13" s="92">
        <f>C13-B13</f>
        <v>-11.70445478022782</v>
      </c>
      <c r="E13" s="123">
        <f>C13/B13-1</f>
        <v>-0.03864880799681092</v>
      </c>
    </row>
    <row r="14" spans="1:5" ht="12.75">
      <c r="A14" s="125" t="s">
        <v>65</v>
      </c>
      <c r="B14" s="126">
        <v>251.51622002967724</v>
      </c>
      <c r="C14" s="126">
        <v>245.97235953717464</v>
      </c>
      <c r="D14" s="92">
        <f>C14-B14</f>
        <v>-5.543860492502603</v>
      </c>
      <c r="E14" s="123">
        <f>C14/B14-1</f>
        <v>-0.02204176132993918</v>
      </c>
    </row>
    <row r="15" spans="1:5" ht="12.75">
      <c r="A15" s="127" t="s">
        <v>66</v>
      </c>
      <c r="B15" s="128">
        <v>249.45449216888994</v>
      </c>
      <c r="C15" s="128">
        <v>244.02702889909443</v>
      </c>
      <c r="D15" s="104">
        <f>C15-B15</f>
        <v>-5.42746326979551</v>
      </c>
      <c r="E15" s="129">
        <f>C15/B15-1</f>
        <v>-0.02175732825096177</v>
      </c>
    </row>
    <row r="18" spans="1:10" ht="12.75">
      <c r="A18" s="142" t="s">
        <v>82</v>
      </c>
      <c r="B18" s="136">
        <f>B10</f>
        <v>2017</v>
      </c>
      <c r="C18" s="136">
        <f>C10</f>
        <v>2018</v>
      </c>
      <c r="D18" s="139" t="s">
        <v>90</v>
      </c>
      <c r="E18" s="141" t="s">
        <v>91</v>
      </c>
      <c r="J18" s="130"/>
    </row>
    <row r="19" spans="1:5" s="43" customFormat="1" ht="12.75">
      <c r="A19" s="85" t="s">
        <v>55</v>
      </c>
      <c r="B19" s="106">
        <f>B7</f>
        <v>229.91347869999993</v>
      </c>
      <c r="C19" s="106">
        <f>D7</f>
        <v>249.73624889999965</v>
      </c>
      <c r="D19" s="131">
        <f>C19-B19</f>
        <v>19.822770199999724</v>
      </c>
      <c r="E19" s="99">
        <f>C19/B19-1</f>
        <v>0.08621839098813888</v>
      </c>
    </row>
    <row r="20" spans="1:5" ht="12.75">
      <c r="A20" s="89" t="s">
        <v>62</v>
      </c>
      <c r="B20" s="108">
        <f>+Electricity!B18</f>
        <v>984.6430020600001</v>
      </c>
      <c r="C20" s="108">
        <f>+Electricity!C18</f>
        <v>1031.11891935</v>
      </c>
      <c r="D20" s="132">
        <f>C20-B20</f>
        <v>46.47591728999987</v>
      </c>
      <c r="E20" s="101">
        <f>C20/B20-1</f>
        <v>0.04720077956453883</v>
      </c>
    </row>
    <row r="21" spans="1:5" ht="12.75">
      <c r="A21" s="102" t="s">
        <v>59</v>
      </c>
      <c r="B21" s="133">
        <f>B19/B20</f>
        <v>0.23349932738971516</v>
      </c>
      <c r="C21" s="133">
        <f>C19/C20</f>
        <v>0.24219926936985037</v>
      </c>
      <c r="D21" s="134"/>
      <c r="E21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2" customWidth="1"/>
    <col min="2" max="7" width="12.7109375" style="12" customWidth="1"/>
    <col min="8" max="16384" width="9.140625" style="12" customWidth="1"/>
  </cols>
  <sheetData>
    <row r="2" spans="1:7" ht="12.75">
      <c r="A2" s="149" t="s">
        <v>98</v>
      </c>
      <c r="B2" s="150">
        <v>2017</v>
      </c>
      <c r="C2" s="151" t="s">
        <v>0</v>
      </c>
      <c r="D2" s="150">
        <v>2018</v>
      </c>
      <c r="E2" s="152" t="s">
        <v>0</v>
      </c>
      <c r="F2" s="153" t="s">
        <v>90</v>
      </c>
      <c r="G2" s="154" t="s">
        <v>91</v>
      </c>
    </row>
    <row r="3" spans="1:7" s="43" customFormat="1" ht="12.75">
      <c r="A3" s="85" t="s">
        <v>53</v>
      </c>
      <c r="B3" s="77">
        <v>1083.83686716</v>
      </c>
      <c r="C3" s="86">
        <f>B3/$B$3</f>
        <v>1</v>
      </c>
      <c r="D3" s="77">
        <v>1123.66049217</v>
      </c>
      <c r="E3" s="86">
        <f>D3/$D$3</f>
        <v>1</v>
      </c>
      <c r="F3" s="87">
        <f>D3-B3</f>
        <v>39.82362500999989</v>
      </c>
      <c r="G3" s="88">
        <f>D3/B3-1</f>
        <v>0.03674319098809642</v>
      </c>
    </row>
    <row r="4" spans="1:7" ht="12.75">
      <c r="A4" s="89" t="s">
        <v>54</v>
      </c>
      <c r="B4" s="78">
        <v>-647.4928923100001</v>
      </c>
      <c r="C4" s="86">
        <f>B4/$B$3</f>
        <v>-0.5974080712041462</v>
      </c>
      <c r="D4" s="78">
        <v>-684.32239803</v>
      </c>
      <c r="E4" s="86">
        <f>D4/$D$3</f>
        <v>-0.609011710208343</v>
      </c>
      <c r="F4" s="90">
        <f>D4-B4</f>
        <v>-36.82950571999993</v>
      </c>
      <c r="G4" s="91">
        <f>D4/B4-1</f>
        <v>0.05688016989438571</v>
      </c>
    </row>
    <row r="5" spans="1:7" ht="12.75">
      <c r="A5" s="89" t="s">
        <v>6</v>
      </c>
      <c r="B5" s="78">
        <v>-198.55072538999997</v>
      </c>
      <c r="C5" s="86">
        <f>B5/$B$3</f>
        <v>-0.18319244473595597</v>
      </c>
      <c r="D5" s="78">
        <v>-196.06260129000003</v>
      </c>
      <c r="E5" s="86">
        <f>D5/$D$3</f>
        <v>-0.1744856232431615</v>
      </c>
      <c r="F5" s="90">
        <f>D5-B5</f>
        <v>2.4881240999999363</v>
      </c>
      <c r="G5" s="91">
        <f>D5/B5-1</f>
        <v>-0.012531427901422587</v>
      </c>
    </row>
    <row r="6" spans="1:7" ht="12.75">
      <c r="A6" s="89" t="s">
        <v>9</v>
      </c>
      <c r="B6" s="79">
        <v>8.21611179</v>
      </c>
      <c r="C6" s="86">
        <f>B6/$B$3</f>
        <v>0.007580579733856853</v>
      </c>
      <c r="D6" s="79">
        <v>8.759080690000001</v>
      </c>
      <c r="E6" s="86">
        <f>D6/$D$3</f>
        <v>0.0077951309590716025</v>
      </c>
      <c r="F6" s="92">
        <f>D6-B6</f>
        <v>0.5429689000000018</v>
      </c>
      <c r="G6" s="91">
        <f>D6/B6-1</f>
        <v>0.06608587052830273</v>
      </c>
    </row>
    <row r="7" spans="1:7" s="43" customFormat="1" ht="12.75">
      <c r="A7" s="93" t="s">
        <v>55</v>
      </c>
      <c r="B7" s="143">
        <f>SUM(B3:B6)</f>
        <v>246.00936125000004</v>
      </c>
      <c r="C7" s="95">
        <f>B7/$B$3</f>
        <v>0.22698006379375468</v>
      </c>
      <c r="D7" s="143">
        <f>SUM(D3:D6)</f>
        <v>252.0345735399999</v>
      </c>
      <c r="E7" s="95">
        <f>D7/$D$3</f>
        <v>0.22429779750756715</v>
      </c>
      <c r="F7" s="96">
        <f>D7-B7</f>
        <v>6.025212289999871</v>
      </c>
      <c r="G7" s="122">
        <v>0.011</v>
      </c>
    </row>
    <row r="9" spans="1:7" ht="12.75">
      <c r="A9" s="155" t="s">
        <v>67</v>
      </c>
      <c r="B9" s="150">
        <f>B2</f>
        <v>2017</v>
      </c>
      <c r="C9" s="151" t="s">
        <v>0</v>
      </c>
      <c r="D9" s="150">
        <f>D2</f>
        <v>2018</v>
      </c>
      <c r="E9" s="152" t="s">
        <v>0</v>
      </c>
      <c r="F9" s="153" t="s">
        <v>90</v>
      </c>
      <c r="G9" s="154" t="s">
        <v>91</v>
      </c>
    </row>
    <row r="10" spans="1:7" ht="12.75">
      <c r="A10" s="89" t="s">
        <v>68</v>
      </c>
      <c r="B10" s="100">
        <v>2310.536789000003</v>
      </c>
      <c r="C10" s="144">
        <f>B10/$B$13</f>
        <v>0.3397052999983476</v>
      </c>
      <c r="D10" s="100">
        <v>2348.0077080000005</v>
      </c>
      <c r="E10" s="144">
        <f>D10/$D$13</f>
        <v>0.32195362858615584</v>
      </c>
      <c r="F10" s="92">
        <f>D10-B10</f>
        <v>37.47091899999759</v>
      </c>
      <c r="G10" s="91">
        <f>D10/B10-1</f>
        <v>0.016217408516665532</v>
      </c>
    </row>
    <row r="11" spans="1:7" ht="12.75">
      <c r="A11" s="89" t="s">
        <v>69</v>
      </c>
      <c r="B11" s="100">
        <v>2256.5148680000157</v>
      </c>
      <c r="C11" s="144">
        <f>B11/$B$13</f>
        <v>0.3317627591276912</v>
      </c>
      <c r="D11" s="100">
        <v>2142.8085880000085</v>
      </c>
      <c r="E11" s="144">
        <f aca="true" t="shared" si="0" ref="E11:E20">D11/$D$13</f>
        <v>0.29381717867519863</v>
      </c>
      <c r="F11" s="92">
        <f aca="true" t="shared" si="1" ref="F11:F20">D11-B11</f>
        <v>-113.70628000000715</v>
      </c>
      <c r="G11" s="91">
        <f aca="true" t="shared" si="2" ref="G11:G20">D11/B11-1</f>
        <v>-0.05039021972001756</v>
      </c>
    </row>
    <row r="12" spans="1:7" ht="12.75" customHeight="1">
      <c r="A12" s="89" t="s">
        <v>70</v>
      </c>
      <c r="B12" s="100">
        <v>2234.5401610000004</v>
      </c>
      <c r="C12" s="144">
        <f>B12/$B$13</f>
        <v>0.3285319408739612</v>
      </c>
      <c r="D12" s="100">
        <v>2802.1833769999994</v>
      </c>
      <c r="E12" s="144">
        <f t="shared" si="0"/>
        <v>0.3842291927386456</v>
      </c>
      <c r="F12" s="92">
        <f t="shared" si="1"/>
        <v>567.643215999999</v>
      </c>
      <c r="G12" s="91">
        <f t="shared" si="2"/>
        <v>0.2540313331159676</v>
      </c>
    </row>
    <row r="13" spans="1:7" ht="12.75">
      <c r="A13" s="93" t="s">
        <v>71</v>
      </c>
      <c r="B13" s="145">
        <f>SUM(B10:B12)</f>
        <v>6801.591818000019</v>
      </c>
      <c r="C13" s="146">
        <f>B13/$B$13</f>
        <v>1</v>
      </c>
      <c r="D13" s="145">
        <f>SUM(D10:D12)</f>
        <v>7292.999673000008</v>
      </c>
      <c r="E13" s="146">
        <f t="shared" si="0"/>
        <v>1</v>
      </c>
      <c r="F13" s="96">
        <f t="shared" si="1"/>
        <v>491.40785499998947</v>
      </c>
      <c r="G13" s="147">
        <f t="shared" si="2"/>
        <v>0.07224894820937466</v>
      </c>
    </row>
    <row r="14" spans="1:7" ht="12.75">
      <c r="A14" s="89" t="s">
        <v>95</v>
      </c>
      <c r="B14" s="100">
        <v>872.3119479999998</v>
      </c>
      <c r="C14" s="144">
        <f>B14/$B$20</f>
        <v>0.12825114639950572</v>
      </c>
      <c r="D14" s="100">
        <v>704.302677</v>
      </c>
      <c r="E14" s="144">
        <f t="shared" si="0"/>
        <v>0.09657242678996061</v>
      </c>
      <c r="F14" s="92">
        <f t="shared" si="1"/>
        <v>-168.00927099999979</v>
      </c>
      <c r="G14" s="123">
        <f t="shared" si="2"/>
        <v>-0.19260228108213395</v>
      </c>
    </row>
    <row r="15" spans="1:7" ht="12.75">
      <c r="A15" s="89" t="s">
        <v>72</v>
      </c>
      <c r="B15" s="100">
        <v>1305.379784</v>
      </c>
      <c r="C15" s="144">
        <f aca="true" t="shared" si="3" ref="C15:C20">B15/$B$20</f>
        <v>0.19192268794275325</v>
      </c>
      <c r="D15" s="100">
        <v>1309.7664200000052</v>
      </c>
      <c r="E15" s="144">
        <f t="shared" si="0"/>
        <v>0.17959227735180014</v>
      </c>
      <c r="F15" s="92">
        <f t="shared" si="1"/>
        <v>4.386636000005183</v>
      </c>
      <c r="G15" s="123">
        <f t="shared" si="2"/>
        <v>0.0033604289370587903</v>
      </c>
    </row>
    <row r="16" spans="1:7" ht="12.75">
      <c r="A16" s="89" t="s">
        <v>73</v>
      </c>
      <c r="B16" s="100">
        <v>451.1879700000012</v>
      </c>
      <c r="C16" s="144">
        <f t="shared" si="3"/>
        <v>0.06633564348950768</v>
      </c>
      <c r="D16" s="100">
        <v>531.163537000003</v>
      </c>
      <c r="E16" s="144">
        <f t="shared" si="0"/>
        <v>0.0728319704944545</v>
      </c>
      <c r="F16" s="92">
        <f t="shared" si="1"/>
        <v>79.97556700000177</v>
      </c>
      <c r="G16" s="123">
        <f t="shared" si="2"/>
        <v>0.17725553941520555</v>
      </c>
    </row>
    <row r="17" spans="1:7" ht="12.75">
      <c r="A17" s="89" t="s">
        <v>74</v>
      </c>
      <c r="B17" s="100">
        <v>379.37967099999963</v>
      </c>
      <c r="C17" s="144">
        <f t="shared" si="3"/>
        <v>0.055778070950390425</v>
      </c>
      <c r="D17" s="100">
        <v>361.5090000000001</v>
      </c>
      <c r="E17" s="144">
        <f t="shared" si="0"/>
        <v>0.049569315262466176</v>
      </c>
      <c r="F17" s="92">
        <f t="shared" si="1"/>
        <v>-17.870670999999504</v>
      </c>
      <c r="G17" s="123">
        <f t="shared" si="2"/>
        <v>-0.04710497785211987</v>
      </c>
    </row>
    <row r="18" spans="1:7" ht="12.75">
      <c r="A18" s="89" t="s">
        <v>75</v>
      </c>
      <c r="B18" s="100">
        <v>1000.5187560000022</v>
      </c>
      <c r="C18" s="144">
        <f>B18/$B$20</f>
        <v>0.14710067624937273</v>
      </c>
      <c r="D18" s="100">
        <v>1231.6656200000002</v>
      </c>
      <c r="E18" s="144">
        <f t="shared" si="0"/>
        <v>0.1688832682332137</v>
      </c>
      <c r="F18" s="92">
        <f t="shared" si="1"/>
        <v>231.146863999998</v>
      </c>
      <c r="G18" s="123">
        <f t="shared" si="2"/>
        <v>0.23102701734858577</v>
      </c>
    </row>
    <row r="19" spans="1:7" s="43" customFormat="1" ht="12.75">
      <c r="A19" s="89" t="s">
        <v>76</v>
      </c>
      <c r="B19" s="100">
        <v>2792.8136890000083</v>
      </c>
      <c r="C19" s="144">
        <f t="shared" si="3"/>
        <v>0.4106117749684701</v>
      </c>
      <c r="D19" s="100">
        <v>3154.5924189999996</v>
      </c>
      <c r="E19" s="144">
        <f t="shared" si="0"/>
        <v>0.4325507418681048</v>
      </c>
      <c r="F19" s="92">
        <f t="shared" si="1"/>
        <v>361.77872999999136</v>
      </c>
      <c r="G19" s="123">
        <f t="shared" si="2"/>
        <v>0.129539156666598</v>
      </c>
    </row>
    <row r="20" spans="1:7" ht="12.75">
      <c r="A20" s="93" t="s">
        <v>71</v>
      </c>
      <c r="B20" s="145">
        <f>SUM(B14:B19)</f>
        <v>6801.591818000012</v>
      </c>
      <c r="C20" s="146">
        <f t="shared" si="3"/>
        <v>1</v>
      </c>
      <c r="D20" s="145">
        <f>SUM(D14:D19)</f>
        <v>7292.999673000008</v>
      </c>
      <c r="E20" s="146">
        <f t="shared" si="0"/>
        <v>1</v>
      </c>
      <c r="F20" s="96">
        <f t="shared" si="1"/>
        <v>491.40785499999674</v>
      </c>
      <c r="G20" s="147">
        <f t="shared" si="2"/>
        <v>0.07224894820937577</v>
      </c>
    </row>
    <row r="22" spans="1:5" ht="12.75">
      <c r="A22" s="155" t="s">
        <v>82</v>
      </c>
      <c r="B22" s="150">
        <f>B9</f>
        <v>2017</v>
      </c>
      <c r="C22" s="150">
        <f>D9</f>
        <v>2018</v>
      </c>
      <c r="D22" s="153" t="s">
        <v>90</v>
      </c>
      <c r="E22" s="156" t="s">
        <v>91</v>
      </c>
    </row>
    <row r="23" spans="1:7" ht="12.75">
      <c r="A23" s="85" t="s">
        <v>55</v>
      </c>
      <c r="B23" s="148">
        <f>B7</f>
        <v>246.00936125000004</v>
      </c>
      <c r="C23" s="106">
        <f>D7</f>
        <v>252.0345735399999</v>
      </c>
      <c r="D23" s="87">
        <f>C23-B23</f>
        <v>6.025212289999871</v>
      </c>
      <c r="E23" s="121">
        <f>C23/B23-1</f>
        <v>0.024491800878572834</v>
      </c>
      <c r="F23" s="43"/>
      <c r="G23" s="43"/>
    </row>
    <row r="24" spans="1:5" ht="12.75">
      <c r="A24" s="89" t="s">
        <v>58</v>
      </c>
      <c r="B24" s="108">
        <f>+Water!B20</f>
        <v>984.6430020600001</v>
      </c>
      <c r="C24" s="108">
        <f>+Water!C20</f>
        <v>1031.11891935</v>
      </c>
      <c r="D24" s="132">
        <f>C24-B24</f>
        <v>46.47591728999987</v>
      </c>
      <c r="E24" s="101">
        <f>C24/B24-1</f>
        <v>0.04720077956453883</v>
      </c>
    </row>
    <row r="25" spans="1:5" ht="12.75">
      <c r="A25" s="102" t="s">
        <v>59</v>
      </c>
      <c r="B25" s="133">
        <f>B23/B24</f>
        <v>0.2498462495902746</v>
      </c>
      <c r="C25" s="133">
        <f>C23/C24</f>
        <v>0.24442823112864448</v>
      </c>
      <c r="D25" s="134"/>
      <c r="E25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:C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12" customWidth="1"/>
    <col min="2" max="7" width="10.7109375" style="12" customWidth="1"/>
    <col min="8" max="16384" width="9.140625" style="12" customWidth="1"/>
  </cols>
  <sheetData>
    <row r="2" spans="1:7" ht="12.75">
      <c r="A2" s="160" t="s">
        <v>98</v>
      </c>
      <c r="B2" s="161">
        <v>2017</v>
      </c>
      <c r="C2" s="162" t="s">
        <v>0</v>
      </c>
      <c r="D2" s="161">
        <v>2018</v>
      </c>
      <c r="E2" s="163" t="s">
        <v>0</v>
      </c>
      <c r="F2" s="164" t="s">
        <v>90</v>
      </c>
      <c r="G2" s="165" t="s">
        <v>91</v>
      </c>
    </row>
    <row r="3" spans="1:7" ht="12.75">
      <c r="A3" s="85" t="s">
        <v>53</v>
      </c>
      <c r="B3" s="77">
        <v>136.16935313000002</v>
      </c>
      <c r="C3" s="86">
        <f>B3/$B$3</f>
        <v>1</v>
      </c>
      <c r="D3" s="77">
        <v>147.10661507</v>
      </c>
      <c r="E3" s="86">
        <f>D3/$D$3</f>
        <v>1</v>
      </c>
      <c r="F3" s="87">
        <f>D3-B3</f>
        <v>10.937261939999985</v>
      </c>
      <c r="G3" s="88">
        <f>D3/B3-1</f>
        <v>0.08032102443461153</v>
      </c>
    </row>
    <row r="4" spans="1:7" ht="12.75">
      <c r="A4" s="89" t="s">
        <v>54</v>
      </c>
      <c r="B4" s="78">
        <v>-96.30627193</v>
      </c>
      <c r="C4" s="86">
        <f>B4/$B$3</f>
        <v>-0.7072536493439681</v>
      </c>
      <c r="D4" s="78">
        <v>-100.20792406999999</v>
      </c>
      <c r="E4" s="86">
        <f>D4/$D$3</f>
        <v>-0.6811925080481018</v>
      </c>
      <c r="F4" s="90">
        <f>D4-B4</f>
        <v>-3.901652139999996</v>
      </c>
      <c r="G4" s="91">
        <f>D4/B4-1</f>
        <v>0.040512959974568385</v>
      </c>
    </row>
    <row r="5" spans="1:7" ht="12.75">
      <c r="A5" s="89" t="s">
        <v>6</v>
      </c>
      <c r="B5" s="78">
        <v>-19.79345176</v>
      </c>
      <c r="C5" s="86">
        <f>B5/$B$3</f>
        <v>-0.14535907900732492</v>
      </c>
      <c r="D5" s="78">
        <v>-20.02565111</v>
      </c>
      <c r="E5" s="86">
        <f>D5/$D$3</f>
        <v>-0.13613018762256807</v>
      </c>
      <c r="F5" s="90">
        <f>D5-B5</f>
        <v>-0.23219934999999836</v>
      </c>
      <c r="G5" s="91">
        <f>D5/B5-1</f>
        <v>0.011731119605385976</v>
      </c>
    </row>
    <row r="6" spans="1:7" s="43" customFormat="1" ht="12.75">
      <c r="A6" s="89" t="s">
        <v>9</v>
      </c>
      <c r="B6" s="79">
        <v>2.4789527099999997</v>
      </c>
      <c r="C6" s="86">
        <f>B6/$B$3</f>
        <v>0.018204923890865216</v>
      </c>
      <c r="D6" s="79">
        <v>2.4629904000000002</v>
      </c>
      <c r="E6" s="86">
        <f>D6/$D$3</f>
        <v>0.016742893572991246</v>
      </c>
      <c r="F6" s="92">
        <f>D6-B6</f>
        <v>-0.01596230999999948</v>
      </c>
      <c r="G6" s="91">
        <f>D6/B6-1</f>
        <v>-0.0064391345327436955</v>
      </c>
    </row>
    <row r="7" spans="1:7" ht="12.75">
      <c r="A7" s="93" t="s">
        <v>55</v>
      </c>
      <c r="B7" s="80">
        <f>SUM(B3:B6)</f>
        <v>22.548582150000023</v>
      </c>
      <c r="C7" s="95">
        <f>B7/$B$3</f>
        <v>0.16559219553957222</v>
      </c>
      <c r="D7" s="80">
        <f>SUM(D3:D6)</f>
        <v>29.336030290000014</v>
      </c>
      <c r="E7" s="95">
        <f>D7/$D$3</f>
        <v>0.19942019790232138</v>
      </c>
      <c r="F7" s="96">
        <f>D7-B7</f>
        <v>6.7874481399999915</v>
      </c>
      <c r="G7" s="122">
        <v>-0.122</v>
      </c>
    </row>
    <row r="10" spans="1:5" ht="12.75">
      <c r="A10" s="160"/>
      <c r="B10" s="161">
        <f>B2</f>
        <v>2017</v>
      </c>
      <c r="C10" s="161">
        <f>D2</f>
        <v>2018</v>
      </c>
      <c r="D10" s="164" t="s">
        <v>90</v>
      </c>
      <c r="E10" s="166" t="s">
        <v>91</v>
      </c>
    </row>
    <row r="11" spans="1:5" ht="12.75">
      <c r="A11" s="85" t="s">
        <v>77</v>
      </c>
      <c r="B11" s="124"/>
      <c r="C11" s="124"/>
      <c r="D11" s="132"/>
      <c r="E11" s="101"/>
    </row>
    <row r="12" spans="1:5" ht="12.75">
      <c r="A12" s="89" t="s">
        <v>78</v>
      </c>
      <c r="B12" s="126">
        <v>522.079</v>
      </c>
      <c r="C12" s="126">
        <v>534.275</v>
      </c>
      <c r="D12" s="92">
        <f>C12-B12</f>
        <v>12.196000000000026</v>
      </c>
      <c r="E12" s="91">
        <f>C12/B12-1</f>
        <v>0.023360449280664497</v>
      </c>
    </row>
    <row r="13" spans="1:5" ht="12.75">
      <c r="A13" s="102" t="s">
        <v>79</v>
      </c>
      <c r="B13" s="157">
        <v>163</v>
      </c>
      <c r="C13" s="157">
        <v>176</v>
      </c>
      <c r="D13" s="158">
        <f>C13-B13</f>
        <v>13</v>
      </c>
      <c r="E13" s="159">
        <f>C13/B13-1</f>
        <v>0.07975460122699385</v>
      </c>
    </row>
    <row r="16" spans="1:5" ht="12.75">
      <c r="A16" s="167" t="s">
        <v>82</v>
      </c>
      <c r="B16" s="161">
        <f>B10</f>
        <v>2017</v>
      </c>
      <c r="C16" s="161">
        <f>C10</f>
        <v>2018</v>
      </c>
      <c r="D16" s="164" t="s">
        <v>90</v>
      </c>
      <c r="E16" s="166" t="s">
        <v>91</v>
      </c>
    </row>
    <row r="17" spans="1:5" ht="12.75">
      <c r="A17" s="85" t="s">
        <v>55</v>
      </c>
      <c r="B17" s="106">
        <f>B7</f>
        <v>22.548582150000023</v>
      </c>
      <c r="C17" s="106">
        <f>D7</f>
        <v>29.336030290000014</v>
      </c>
      <c r="D17" s="87">
        <f>C17-B17</f>
        <v>6.7874481399999915</v>
      </c>
      <c r="E17" s="88">
        <f>C17/B17-1</f>
        <v>0.3010144094581124</v>
      </c>
    </row>
    <row r="18" spans="1:5" ht="12.75">
      <c r="A18" s="89" t="s">
        <v>62</v>
      </c>
      <c r="B18" s="108">
        <f>+Waste!B24</f>
        <v>984.6430020600001</v>
      </c>
      <c r="C18" s="108">
        <f>+Waste!C24</f>
        <v>1031.11891935</v>
      </c>
      <c r="D18" s="132">
        <f>C18-B18</f>
        <v>46.47591728999987</v>
      </c>
      <c r="E18" s="101">
        <f>C18/B18-1</f>
        <v>0.04720077956453883</v>
      </c>
    </row>
    <row r="19" spans="1:5" ht="12.75">
      <c r="A19" s="102" t="s">
        <v>59</v>
      </c>
      <c r="B19" s="133">
        <f>B17/B18</f>
        <v>0.02290026141741269</v>
      </c>
      <c r="C19" s="133">
        <f>C17/C18</f>
        <v>0.028450675998160285</v>
      </c>
      <c r="D19" s="134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2019-03-23T16:14:46Z</dcterms:modified>
  <cp:category/>
  <cp:version/>
  <cp:contentType/>
  <cp:contentStatus/>
</cp:coreProperties>
</file>