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Cash flow statement" sheetId="3" r:id="rId3"/>
    <sheet name="GAS" sheetId="4" r:id="rId4"/>
    <sheet name="Electricity" sheetId="5" r:id="rId5"/>
    <sheet name="Water" sheetId="6" r:id="rId6"/>
    <sheet name="Waste" sheetId="7" r:id="rId7"/>
    <sheet name="Others" sheetId="8" r:id="rId8"/>
  </sheets>
  <definedNames/>
  <calcPr fullCalcOnLoad="1"/>
</workbook>
</file>

<file path=xl/sharedStrings.xml><?xml version="1.0" encoding="utf-8"?>
<sst xmlns="http://schemas.openxmlformats.org/spreadsheetml/2006/main" count="252" uniqueCount="151">
  <si>
    <t xml:space="preserve">€ /000 </t>
  </si>
  <si>
    <t>(a+b+c)</t>
  </si>
  <si>
    <t>Inc%</t>
  </si>
  <si>
    <t>(a</t>
  </si>
  <si>
    <t>(b</t>
  </si>
  <si>
    <t>(c</t>
  </si>
  <si>
    <t>Profit &amp; Loss account</t>
  </si>
  <si>
    <t>Notes</t>
  </si>
  <si>
    <t>Sales</t>
  </si>
  <si>
    <t>Change in stock</t>
  </si>
  <si>
    <t>Other operating revenues</t>
  </si>
  <si>
    <t>Raw Meterials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</si>
  <si>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</si>
  <si>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</si>
  <si>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</si>
  <si>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</si>
  <si>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</si>
  <si>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</si>
  <si>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</si>
  <si>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</si>
  <si>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</si>
  <si>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</si>
  <si>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</si>
  <si>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</si>
  <si>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</si>
  <si>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</si>
  <si>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</si>
  <si>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</si>
  <si>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Balance Sheet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</si>
  <si>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</si>
  <si>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</si>
  <si>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</si>
  <si>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</si>
  <si>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</si>
  <si>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</si>
  <si>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</si>
  <si>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</si>
  <si>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</si>
  <si>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</si>
  <si>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</si>
  <si>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</si>
  <si>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</si>
  <si>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</si>
  <si>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</si>
  <si>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</si>
  <si>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</si>
  <si>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</si>
  <si>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</si>
  <si>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</si>
  <si>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</si>
  <si>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</si>
  <si>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</si>
  <si>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Net profit of the period</t>
  </si>
  <si>
    <t>Net profit from past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</si>
  <si>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</si>
  <si>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</si>
  <si>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</si>
  <si>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</si>
  <si>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</si>
  <si>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</si>
  <si>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</si>
  <si>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</si>
  <si>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</si>
  <si>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</si>
  <si>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</si>
  <si>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</si>
  <si>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Fiscal debts</t>
  </si>
  <si>
    <t>Other current liabilities</t>
  </si>
  <si>
    <t>Total liabilities</t>
  </si>
  <si>
    <t>Net equity and liabilities</t>
  </si>
  <si>
    <t>Consolidated cash flow statement ('000 €)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</si>
  <si>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</si>
  <si>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</si>
  <si>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</si>
  <si>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</si>
  <si>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</si>
  <si>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</si>
  <si>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</si>
  <si>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</si>
  <si>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 provision:</t>
  </si>
  <si>
    <r>
      <t xml:space="preserve">Total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before change in working capital</t>
    </r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</si>
  <si>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</si>
  <si>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</si>
  <si>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</si>
  <si>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</si>
  <si>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</si>
  <si>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</si>
  <si>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</si>
  <si>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</si>
  <si>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Capital expenditure</t>
  </si>
  <si>
    <t>Net capital expenditure (tangible assets)</t>
  </si>
  <si>
    <t>Net capital expenditure (intangible assets)</t>
  </si>
  <si>
    <t>Goodwill</t>
  </si>
  <si>
    <t>Net investments</t>
  </si>
  <si>
    <t>(Increase)/Decrease of other capex</t>
  </si>
  <si>
    <t>Free cash flows</t>
  </si>
  <si>
    <t>Source of funds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</si>
  <si>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</si>
  <si>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</si>
  <si>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</si>
  <si>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</si>
  <si>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</si>
  <si>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</si>
  <si>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</si>
  <si>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</si>
  <si>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</si>
  <si>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</si>
  <si>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</si>
  <si>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</si>
  <si>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</si>
  <si>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</si>
  <si>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</si>
  <si>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</si>
  <si>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</si>
  <si>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</si>
  <si>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</si>
  <si>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</si>
  <si>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</si>
  <si>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</si>
  <si>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</si>
  <si>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</si>
  <si>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</si>
  <si>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</si>
  <si>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</si>
  <si>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</si>
  <si>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</si>
  <si>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Waste)</t>
  </si>
  <si>
    <t>Total waste treated</t>
  </si>
  <si>
    <t>Ianfil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</si>
  <si>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</si>
  <si>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</si>
  <si>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</si>
  <si>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</si>
  <si>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</si>
  <si>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</si>
  <si>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</si>
  <si>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</si>
  <si>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>15.1</t>
  </si>
  <si>
    <t xml:space="preserve"> </t>
  </si>
  <si>
    <t>Volumes sold (m cubic meter)*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</si>
  <si>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</si>
  <si>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- of which Trading (m cubic meter)</t>
  </si>
  <si>
    <t>(m€)</t>
  </si>
  <si>
    <t>Operating data</t>
  </si>
  <si>
    <t>Other non operating costs</t>
  </si>
  <si>
    <t>Change in non current derivatives</t>
  </si>
  <si>
    <t>District Hearting: volumes sold (Gwh)</t>
  </si>
  <si>
    <t>+3,6 p.p.</t>
  </si>
  <si>
    <t>-1,0 p.p.</t>
  </si>
  <si>
    <t>-1.4 p.p.</t>
  </si>
  <si>
    <t>-2,3 p.p.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</si>
</sst>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</numFmts>
  <fonts count="19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7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2" fillId="3" borderId="7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37" fontId="4" fillId="0" borderId="12" xfId="17" applyFont="1" applyBorder="1" applyAlignment="1" applyProtection="1">
      <alignment wrapText="1"/>
      <protection hidden="1"/>
    </xf>
    <xf numFmtId="37" fontId="4" fillId="0" borderId="12" xfId="17" applyFont="1" applyBorder="1" applyAlignment="1" applyProtection="1">
      <alignment horizontal="center"/>
      <protection hidden="1"/>
    </xf>
    <xf numFmtId="37" fontId="1" fillId="0" borderId="12" xfId="17" applyFill="1" applyBorder="1" applyProtection="1">
      <alignment/>
      <protection locked="0"/>
    </xf>
    <xf numFmtId="37" fontId="2" fillId="0" borderId="0" xfId="17" applyFont="1" applyBorder="1" applyAlignment="1" applyProtection="1">
      <alignment vertical="center"/>
      <protection hidden="1"/>
    </xf>
    <xf numFmtId="175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0" borderId="13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left"/>
    </xf>
    <xf numFmtId="176" fontId="11" fillId="0" borderId="0" xfId="15" applyNumberFormat="1" applyFont="1" applyFill="1" applyBorder="1" applyAlignment="1">
      <alignment horizontal="left"/>
    </xf>
    <xf numFmtId="180" fontId="12" fillId="0" borderId="0" xfId="0" applyNumberFormat="1" applyFont="1" applyBorder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3" fillId="0" borderId="2" xfId="0" applyNumberFormat="1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180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85" fontId="13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8" fontId="13" fillId="0" borderId="15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180" fontId="13" fillId="0" borderId="0" xfId="0" applyNumberFormat="1" applyFont="1" applyBorder="1" applyAlignment="1">
      <alignment wrapText="1"/>
    </xf>
    <xf numFmtId="188" fontId="12" fillId="0" borderId="15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8" fontId="13" fillId="0" borderId="15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182" fontId="12" fillId="0" borderId="1" xfId="0" applyNumberFormat="1" applyFont="1" applyBorder="1" applyAlignment="1">
      <alignment wrapText="1"/>
    </xf>
    <xf numFmtId="37" fontId="4" fillId="0" borderId="0" xfId="17" applyFont="1" applyAlignment="1" applyProtection="1">
      <alignment horizontal="left" wrapText="1"/>
      <protection hidden="1"/>
    </xf>
    <xf numFmtId="43" fontId="4" fillId="0" borderId="0" xfId="15" applyFont="1" applyFill="1" applyAlignment="1" applyProtection="1">
      <alignment vertical="center" wrapText="1"/>
      <protection hidden="1"/>
    </xf>
    <xf numFmtId="193" fontId="12" fillId="0" borderId="15" xfId="18" applyNumberFormat="1" applyFont="1" applyBorder="1" applyAlignment="1">
      <alignment wrapText="1"/>
    </xf>
    <xf numFmtId="193" fontId="12" fillId="0" borderId="16" xfId="18" applyNumberFormat="1" applyFont="1" applyBorder="1" applyAlignment="1">
      <alignment wrapText="1"/>
    </xf>
    <xf numFmtId="185" fontId="12" fillId="0" borderId="0" xfId="0" applyNumberFormat="1" applyFont="1" applyBorder="1" applyAlignment="1">
      <alignment wrapText="1"/>
    </xf>
    <xf numFmtId="188" fontId="17" fillId="0" borderId="9" xfId="0" applyNumberFormat="1" applyFont="1" applyBorder="1" applyAlignment="1">
      <alignment wrapText="1"/>
    </xf>
    <xf numFmtId="185" fontId="13" fillId="0" borderId="2" xfId="0" applyNumberFormat="1" applyFont="1" applyBorder="1" applyAlignment="1">
      <alignment wrapText="1"/>
    </xf>
    <xf numFmtId="185" fontId="12" fillId="0" borderId="1" xfId="0" applyNumberFormat="1" applyFont="1" applyBorder="1" applyAlignment="1">
      <alignment wrapText="1"/>
    </xf>
    <xf numFmtId="176" fontId="11" fillId="0" borderId="15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0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0" fontId="10" fillId="3" borderId="0" xfId="0" applyNumberFormat="1" applyFont="1" applyFill="1" applyAlignment="1">
      <alignment/>
    </xf>
    <xf numFmtId="0" fontId="10" fillId="3" borderId="0" xfId="0" applyNumberFormat="1" applyFont="1" applyFill="1" applyAlignment="1">
      <alignment horizontal="right"/>
    </xf>
    <xf numFmtId="0" fontId="10" fillId="3" borderId="7" xfId="0" applyNumberFormat="1" applyFont="1" applyFill="1" applyBorder="1" applyAlignment="1">
      <alignment/>
    </xf>
    <xf numFmtId="0" fontId="12" fillId="3" borderId="4" xfId="0" applyNumberFormat="1" applyFont="1" applyFill="1" applyBorder="1" applyAlignment="1">
      <alignment horizontal="center" vertical="center" wrapText="1"/>
    </xf>
    <xf numFmtId="15" fontId="18" fillId="3" borderId="4" xfId="0" applyNumberFormat="1" applyFont="1" applyFill="1" applyBorder="1" applyAlignment="1">
      <alignment horizontal="center" vertical="center" wrapText="1"/>
    </xf>
    <xf numFmtId="184" fontId="17" fillId="0" borderId="0" xfId="0" applyNumberFormat="1" applyFont="1" applyBorder="1" applyAlignment="1">
      <alignment wrapText="1"/>
    </xf>
    <xf numFmtId="184" fontId="18" fillId="0" borderId="1" xfId="0" applyNumberFormat="1" applyFont="1" applyBorder="1" applyAlignment="1">
      <alignment wrapText="1"/>
    </xf>
    <xf numFmtId="0" fontId="18" fillId="3" borderId="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37" fontId="4" fillId="0" borderId="2" xfId="17" applyFont="1" applyBorder="1" applyAlignment="1" applyProtection="1">
      <alignment horizontal="center"/>
      <protection hidden="1"/>
    </xf>
    <xf numFmtId="176" fontId="11" fillId="0" borderId="0" xfId="0" applyNumberFormat="1" applyFont="1" applyFill="1" applyBorder="1" applyAlignment="1">
      <alignment/>
    </xf>
    <xf numFmtId="194" fontId="12" fillId="0" borderId="0" xfId="0" applyNumberFormat="1" applyFont="1" applyBorder="1" applyAlignment="1">
      <alignment wrapText="1"/>
    </xf>
    <xf numFmtId="181" fontId="13" fillId="0" borderId="0" xfId="0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 quotePrefix="1">
      <alignment horizontal="right" wrapText="1"/>
    </xf>
    <xf numFmtId="188" fontId="17" fillId="0" borderId="15" xfId="0" applyNumberFormat="1" applyFont="1" applyBorder="1" applyAlignment="1">
      <alignment wrapText="1"/>
    </xf>
    <xf numFmtId="180" fontId="12" fillId="0" borderId="0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17" fillId="0" borderId="2" xfId="0" applyFont="1" applyFill="1" applyBorder="1" applyAlignment="1" quotePrefix="1">
      <alignment horizontal="right" wrapText="1"/>
    </xf>
    <xf numFmtId="197" fontId="13" fillId="0" borderId="15" xfId="18" applyNumberFormat="1" applyFont="1" applyBorder="1" applyAlignment="1">
      <alignment wrapText="1"/>
    </xf>
    <xf numFmtId="199" fontId="13" fillId="0" borderId="0" xfId="15" applyNumberFormat="1" applyFont="1" applyBorder="1" applyAlignment="1">
      <alignment wrapText="1"/>
    </xf>
    <xf numFmtId="199" fontId="13" fillId="0" borderId="2" xfId="15" applyNumberFormat="1" applyFont="1" applyBorder="1" applyAlignment="1">
      <alignment wrapText="1"/>
    </xf>
    <xf numFmtId="180" fontId="13" fillId="0" borderId="2" xfId="0" applyNumberFormat="1" applyFont="1" applyBorder="1" applyAlignment="1">
      <alignment wrapText="1"/>
    </xf>
    <xf numFmtId="197" fontId="13" fillId="0" borderId="15" xfId="0" applyNumberFormat="1" applyFont="1" applyBorder="1" applyAlignment="1">
      <alignment wrapText="1"/>
    </xf>
    <xf numFmtId="197" fontId="12" fillId="0" borderId="16" xfId="0" applyNumberFormat="1" applyFont="1" applyBorder="1" applyAlignment="1">
      <alignment wrapText="1"/>
    </xf>
    <xf numFmtId="200" fontId="13" fillId="0" borderId="0" xfId="0" applyNumberFormat="1" applyFont="1" applyBorder="1" applyAlignment="1">
      <alignment wrapText="1"/>
    </xf>
    <xf numFmtId="200" fontId="12" fillId="0" borderId="1" xfId="0" applyNumberFormat="1" applyFont="1" applyBorder="1" applyAlignment="1">
      <alignment wrapText="1"/>
    </xf>
    <xf numFmtId="0" fontId="13" fillId="0" borderId="2" xfId="0" applyFont="1" applyFill="1" applyBorder="1" applyAlignment="1" quotePrefix="1">
      <alignment horizontal="right" wrapText="1"/>
    </xf>
    <xf numFmtId="200" fontId="12" fillId="0" borderId="0" xfId="0" applyNumberFormat="1" applyFont="1" applyBorder="1" applyAlignment="1">
      <alignment wrapText="1"/>
    </xf>
    <xf numFmtId="203" fontId="17" fillId="0" borderId="0" xfId="0" applyNumberFormat="1" applyFont="1" applyBorder="1" applyAlignment="1">
      <alignment wrapText="1"/>
    </xf>
    <xf numFmtId="204" fontId="13" fillId="0" borderId="0" xfId="0" applyNumberFormat="1" applyFont="1" applyBorder="1" applyAlignment="1">
      <alignment wrapText="1"/>
    </xf>
    <xf numFmtId="200" fontId="13" fillId="0" borderId="0" xfId="0" applyNumberFormat="1" applyFont="1" applyBorder="1" applyAlignment="1">
      <alignment wrapText="1"/>
    </xf>
    <xf numFmtId="203" fontId="18" fillId="0" borderId="1" xfId="0" applyNumberFormat="1" applyFont="1" applyBorder="1" applyAlignment="1">
      <alignment wrapText="1"/>
    </xf>
    <xf numFmtId="200" fontId="17" fillId="0" borderId="0" xfId="0" applyNumberFormat="1" applyFont="1" applyBorder="1" applyAlignment="1">
      <alignment wrapText="1"/>
    </xf>
    <xf numFmtId="200" fontId="17" fillId="0" borderId="2" xfId="0" applyNumberFormat="1" applyFont="1" applyBorder="1" applyAlignment="1">
      <alignment wrapText="1"/>
    </xf>
    <xf numFmtId="194" fontId="12" fillId="0" borderId="1" xfId="0" applyNumberFormat="1" applyFont="1" applyBorder="1" applyAlignment="1">
      <alignment wrapText="1"/>
    </xf>
    <xf numFmtId="200" fontId="13" fillId="0" borderId="2" xfId="0" applyNumberFormat="1" applyFont="1" applyBorder="1" applyAlignment="1">
      <alignment wrapText="1"/>
    </xf>
    <xf numFmtId="180" fontId="15" fillId="0" borderId="0" xfId="0" applyNumberFormat="1" applyFont="1" applyAlignment="1">
      <alignment/>
    </xf>
    <xf numFmtId="194" fontId="15" fillId="0" borderId="0" xfId="0" applyNumberFormat="1" applyFont="1" applyFill="1" applyAlignment="1">
      <alignment/>
    </xf>
    <xf numFmtId="184" fontId="17" fillId="0" borderId="2" xfId="0" applyNumberFormat="1" applyFont="1" applyBorder="1" applyAlignment="1">
      <alignment wrapText="1"/>
    </xf>
    <xf numFmtId="184" fontId="17" fillId="0" borderId="2" xfId="0" applyNumberFormat="1" applyFont="1" applyFill="1" applyBorder="1" applyAlignment="1">
      <alignment wrapText="1"/>
    </xf>
    <xf numFmtId="180" fontId="15" fillId="0" borderId="0" xfId="0" applyNumberFormat="1" applyFont="1" applyFill="1" applyAlignment="1">
      <alignment/>
    </xf>
    <xf numFmtId="182" fontId="15" fillId="0" borderId="0" xfId="0" applyNumberFormat="1" applyFont="1" applyAlignment="1">
      <alignment/>
    </xf>
    <xf numFmtId="205" fontId="13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4" ht="12.75">
      <c r="A4" s="1" t="s">
        <v>6</v>
      </c>
      <c r="B4" s="2"/>
      <c r="C4" s="3"/>
      <c r="D4" s="3"/>
    </row>
    <row r="5" spans="1:4" ht="12.75">
      <c r="A5" s="4" t="s">
        <v>0</v>
      </c>
      <c r="B5" s="5" t="s">
        <v>7</v>
      </c>
      <c r="C5" s="134">
        <v>2008</v>
      </c>
      <c r="D5" s="134">
        <v>2009</v>
      </c>
    </row>
    <row r="6" spans="1:4" ht="12.75">
      <c r="A6" s="6" t="s">
        <v>8</v>
      </c>
      <c r="B6" s="7">
        <v>4</v>
      </c>
      <c r="C6" s="8">
        <v>3716336</v>
      </c>
      <c r="D6" s="8">
        <v>4204204</v>
      </c>
    </row>
    <row r="7" spans="1:4" ht="12" customHeight="1">
      <c r="A7" s="6" t="s">
        <v>9</v>
      </c>
      <c r="B7" s="7">
        <v>4</v>
      </c>
      <c r="C7" s="8">
        <v>2604</v>
      </c>
      <c r="D7" s="8">
        <v>-1878</v>
      </c>
    </row>
    <row r="8" spans="1:4" ht="12.75">
      <c r="A8" s="6" t="s">
        <v>10</v>
      </c>
      <c r="B8" s="7">
        <v>5</v>
      </c>
      <c r="C8" s="8">
        <v>73081</v>
      </c>
      <c r="D8" s="8">
        <v>82755</v>
      </c>
    </row>
    <row r="9" spans="1:4" ht="12.75">
      <c r="A9" s="6" t="s">
        <v>11</v>
      </c>
      <c r="B9" s="10">
        <v>6</v>
      </c>
      <c r="C9" s="8">
        <v>-2421439</v>
      </c>
      <c r="D9" s="8">
        <v>-2774865</v>
      </c>
    </row>
    <row r="10" ht="12.75">
      <c r="A10" s="124" t="s">
        <v>12</v>
      </c>
    </row>
    <row r="11" spans="1:4" ht="12.75">
      <c r="A11" s="6" t="s">
        <v>13</v>
      </c>
      <c r="B11" s="7">
        <v>7</v>
      </c>
      <c r="C11" s="8">
        <v>-716045</v>
      </c>
      <c r="D11" s="8">
        <v>-633441</v>
      </c>
    </row>
    <row r="12" spans="1:4" ht="12.75">
      <c r="A12" s="6" t="s">
        <v>14</v>
      </c>
      <c r="B12" s="7">
        <v>8</v>
      </c>
      <c r="C12" s="8">
        <v>-331078</v>
      </c>
      <c r="D12" s="8">
        <v>-352044</v>
      </c>
    </row>
    <row r="13" ht="12.75">
      <c r="A13" s="11"/>
    </row>
    <row r="14" spans="1:4" ht="12.75">
      <c r="A14" s="6" t="s">
        <v>15</v>
      </c>
      <c r="B14" s="7">
        <v>9</v>
      </c>
      <c r="C14" s="8">
        <v>-247556</v>
      </c>
      <c r="D14" s="8">
        <v>-276001</v>
      </c>
    </row>
    <row r="15" spans="1:4" ht="12.75">
      <c r="A15" s="6" t="s">
        <v>16</v>
      </c>
      <c r="B15" s="7">
        <v>10</v>
      </c>
      <c r="C15" s="8">
        <v>-43688</v>
      </c>
      <c r="D15" s="8">
        <v>-37444</v>
      </c>
    </row>
    <row r="16" spans="1:4" ht="12.75">
      <c r="A16" s="6" t="s">
        <v>17</v>
      </c>
      <c r="B16" s="10">
        <v>11</v>
      </c>
      <c r="C16" s="8">
        <v>248530</v>
      </c>
      <c r="D16" s="8">
        <v>79990</v>
      </c>
    </row>
    <row r="17" spans="1:4" ht="12.75">
      <c r="A17" s="6"/>
      <c r="B17" s="7"/>
      <c r="C17" s="9"/>
      <c r="D17" s="9"/>
    </row>
    <row r="18" spans="1:4" ht="12.75">
      <c r="A18" s="13" t="s">
        <v>18</v>
      </c>
      <c r="B18" s="14"/>
      <c r="C18" s="15">
        <f>SUM(C6:C16)</f>
        <v>280745</v>
      </c>
      <c r="D18" s="15">
        <f>SUM(D6:D16)</f>
        <v>291276</v>
      </c>
    </row>
    <row r="19" spans="1:4" ht="12.75">
      <c r="A19" s="6"/>
      <c r="B19" s="14"/>
      <c r="C19" s="16"/>
      <c r="D19" s="16"/>
    </row>
    <row r="20" spans="1:4" ht="12.75">
      <c r="A20" s="6" t="s">
        <v>19</v>
      </c>
      <c r="B20" s="7">
        <v>12</v>
      </c>
      <c r="C20" s="17">
        <v>2123</v>
      </c>
      <c r="D20" s="17">
        <v>3921.14114</v>
      </c>
    </row>
    <row r="21" spans="1:4" ht="12.75">
      <c r="A21" s="6" t="s">
        <v>20</v>
      </c>
      <c r="B21" s="7">
        <v>13</v>
      </c>
      <c r="C21" s="17">
        <v>22162</v>
      </c>
      <c r="D21" s="17">
        <v>22967.427600000003</v>
      </c>
    </row>
    <row r="22" spans="1:4" ht="12.75">
      <c r="A22" s="6" t="s">
        <v>21</v>
      </c>
      <c r="B22" s="7">
        <v>13</v>
      </c>
      <c r="C22" s="17">
        <v>-116169</v>
      </c>
      <c r="D22" s="17">
        <v>-140244.38452000002</v>
      </c>
    </row>
    <row r="23" spans="1:4" ht="12.75">
      <c r="A23" s="6"/>
      <c r="B23" s="7"/>
      <c r="C23" s="17"/>
      <c r="D23" s="17"/>
    </row>
    <row r="24" spans="1:4" ht="12.75">
      <c r="A24" s="6" t="s">
        <v>144</v>
      </c>
      <c r="B24" s="7">
        <v>14</v>
      </c>
      <c r="C24" s="17">
        <v>0</v>
      </c>
      <c r="D24" s="17">
        <v>-15319.20597</v>
      </c>
    </row>
    <row r="25" spans="1:4" ht="12.75">
      <c r="A25" s="6"/>
      <c r="B25" s="7"/>
      <c r="C25" s="9"/>
      <c r="D25" s="9"/>
    </row>
    <row r="26" spans="1:4" ht="12.75">
      <c r="A26" s="13" t="s">
        <v>22</v>
      </c>
      <c r="B26" s="14"/>
      <c r="C26" s="15">
        <f>SUM(C18:C24)</f>
        <v>188861</v>
      </c>
      <c r="D26" s="15">
        <f>SUM(D18:D24)</f>
        <v>162600.97825</v>
      </c>
    </row>
    <row r="27" spans="1:4" ht="12.75">
      <c r="A27" s="13"/>
      <c r="B27" s="14"/>
      <c r="C27" s="16"/>
      <c r="D27" s="16"/>
    </row>
    <row r="28" spans="1:4" ht="12.75">
      <c r="A28" s="6" t="s">
        <v>23</v>
      </c>
      <c r="B28" s="7">
        <v>15</v>
      </c>
      <c r="C28" s="17">
        <v>-78597</v>
      </c>
      <c r="D28" s="17">
        <v>-77637</v>
      </c>
    </row>
    <row r="29" spans="1:4" ht="12.75">
      <c r="A29" s="11"/>
      <c r="B29" s="7"/>
      <c r="C29" s="8"/>
      <c r="D29" s="12"/>
    </row>
    <row r="30" spans="1:4" ht="12.75">
      <c r="A30" s="13" t="s">
        <v>24</v>
      </c>
      <c r="B30" s="14"/>
      <c r="C30" s="15">
        <f>SUM(C26:C28)</f>
        <v>110264</v>
      </c>
      <c r="D30" s="15">
        <f>SUM(D26:D28)</f>
        <v>84963.97824999999</v>
      </c>
    </row>
    <row r="31" spans="1:4" ht="12.75">
      <c r="A31" s="6"/>
      <c r="B31" s="7"/>
      <c r="C31" s="8"/>
      <c r="D31" s="8"/>
    </row>
    <row r="32" spans="1:4" ht="12.75">
      <c r="A32" s="6" t="s">
        <v>25</v>
      </c>
      <c r="B32" s="7"/>
      <c r="C32" s="17">
        <v>94765</v>
      </c>
      <c r="D32" s="17">
        <v>71052</v>
      </c>
    </row>
    <row r="33" spans="1:4" ht="12.75">
      <c r="A33" s="6" t="s">
        <v>26</v>
      </c>
      <c r="B33" s="7"/>
      <c r="C33" s="17">
        <v>15499</v>
      </c>
      <c r="D33" s="17">
        <v>13912.19809</v>
      </c>
    </row>
    <row r="34" spans="1:4" ht="12.75">
      <c r="A34" s="18" t="s">
        <v>27</v>
      </c>
      <c r="B34" s="145" t="s">
        <v>137</v>
      </c>
      <c r="C34" s="19"/>
      <c r="D34" s="19"/>
    </row>
    <row r="35" spans="1:4" ht="12.75">
      <c r="A35" s="13"/>
      <c r="B35" s="7"/>
      <c r="C35" s="20">
        <v>0.092</v>
      </c>
      <c r="D35" s="20">
        <v>0.68</v>
      </c>
    </row>
    <row r="36" spans="1:4" ht="13.5" thickBot="1">
      <c r="A36" s="13"/>
      <c r="B36" s="7"/>
      <c r="C36" s="20">
        <v>0.092</v>
      </c>
      <c r="D36" s="20">
        <v>0.68</v>
      </c>
    </row>
    <row r="37" spans="1:4" ht="12.75">
      <c r="A37" s="93"/>
      <c r="B37" s="94"/>
      <c r="C37" s="95"/>
      <c r="D37" s="95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8:D18" formulaRange="1" unlockedFormula="1"/>
    <ignoredError sqref="C30 C26 D26:D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1"/>
  <sheetViews>
    <sheetView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3" max="3" width="10.140625" style="0" bestFit="1" customWidth="1"/>
    <col min="4" max="4" width="10.421875" style="0" bestFit="1" customWidth="1"/>
  </cols>
  <sheetData>
    <row r="5" spans="1:4" ht="14.25" customHeight="1">
      <c r="A5" s="1" t="s">
        <v>28</v>
      </c>
      <c r="B5" s="2" t="s">
        <v>7</v>
      </c>
      <c r="C5" s="3">
        <v>39813</v>
      </c>
      <c r="D5" s="3">
        <v>40178</v>
      </c>
    </row>
    <row r="6" spans="1:4" ht="12.75">
      <c r="A6" s="21" t="s">
        <v>29</v>
      </c>
      <c r="B6" s="22"/>
      <c r="C6" s="23"/>
      <c r="D6" s="22"/>
    </row>
    <row r="7" spans="1:4" ht="12.75">
      <c r="A7" s="24" t="s">
        <v>30</v>
      </c>
      <c r="B7" s="25"/>
      <c r="C7" s="26"/>
      <c r="D7" s="25"/>
    </row>
    <row r="8" spans="1:4" ht="12.75">
      <c r="A8" s="27" t="s">
        <v>31</v>
      </c>
      <c r="B8" s="28">
        <v>16</v>
      </c>
      <c r="C8" s="29">
        <v>2889134</v>
      </c>
      <c r="D8" s="29">
        <v>3255712</v>
      </c>
    </row>
    <row r="9" spans="1:4" ht="12.75">
      <c r="A9" s="27" t="s">
        <v>32</v>
      </c>
      <c r="B9" s="28">
        <v>17</v>
      </c>
      <c r="C9" s="29">
        <v>197190</v>
      </c>
      <c r="D9" s="29">
        <v>196614</v>
      </c>
    </row>
    <row r="10" spans="1:4" ht="12.75">
      <c r="A10" s="27" t="s">
        <v>33</v>
      </c>
      <c r="B10" s="28">
        <v>18</v>
      </c>
      <c r="C10" s="29">
        <v>372696</v>
      </c>
      <c r="D10" s="29">
        <v>378574</v>
      </c>
    </row>
    <row r="11" spans="1:4" ht="12.75">
      <c r="A11" s="27" t="s">
        <v>34</v>
      </c>
      <c r="B11" s="28">
        <v>19</v>
      </c>
      <c r="C11" s="29">
        <v>98524</v>
      </c>
      <c r="D11" s="29">
        <v>121243</v>
      </c>
    </row>
    <row r="12" spans="1:4" ht="12.75">
      <c r="A12" s="27" t="s">
        <v>35</v>
      </c>
      <c r="B12" s="28">
        <v>20</v>
      </c>
      <c r="C12" s="29">
        <v>8597</v>
      </c>
      <c r="D12" s="29">
        <v>10535</v>
      </c>
    </row>
    <row r="13" spans="1:4" ht="12.75">
      <c r="A13" s="27" t="s">
        <v>36</v>
      </c>
      <c r="B13" s="28">
        <v>21</v>
      </c>
      <c r="C13" s="29">
        <v>60329</v>
      </c>
      <c r="D13" s="29">
        <v>73596</v>
      </c>
    </row>
    <row r="14" spans="1:4" ht="12.75">
      <c r="A14" s="27" t="s">
        <v>37</v>
      </c>
      <c r="B14" s="28">
        <v>22</v>
      </c>
      <c r="C14" s="29">
        <v>241</v>
      </c>
      <c r="D14" s="29">
        <v>419</v>
      </c>
    </row>
    <row r="15" spans="1:9" ht="12.75">
      <c r="A15" s="30"/>
      <c r="B15" s="25"/>
      <c r="C15" s="31">
        <f>SUM(C8:C14)</f>
        <v>3626711</v>
      </c>
      <c r="D15" s="31">
        <f>SUM(D8:D14)</f>
        <v>4036693</v>
      </c>
      <c r="I15" t="s">
        <v>138</v>
      </c>
    </row>
    <row r="16" spans="1:4" ht="12.75">
      <c r="A16" s="24" t="s">
        <v>38</v>
      </c>
      <c r="B16" s="25"/>
      <c r="C16" s="26"/>
      <c r="D16" s="26"/>
    </row>
    <row r="17" spans="1:4" ht="12.75">
      <c r="A17" s="27" t="s">
        <v>39</v>
      </c>
      <c r="B17" s="28">
        <v>23</v>
      </c>
      <c r="C17" s="29">
        <v>60735</v>
      </c>
      <c r="D17" s="29">
        <v>47068</v>
      </c>
    </row>
    <row r="18" spans="1:4" ht="12.75">
      <c r="A18" s="27" t="s">
        <v>40</v>
      </c>
      <c r="B18" s="28">
        <v>24</v>
      </c>
      <c r="C18" s="29">
        <v>1161295</v>
      </c>
      <c r="D18" s="29">
        <v>1137076</v>
      </c>
    </row>
    <row r="19" spans="1:4" ht="12.75">
      <c r="A19" s="27" t="s">
        <v>41</v>
      </c>
      <c r="B19" s="28">
        <v>25</v>
      </c>
      <c r="C19" s="29">
        <v>21704</v>
      </c>
      <c r="D19" s="29">
        <v>19904</v>
      </c>
    </row>
    <row r="20" spans="1:4" ht="12.75">
      <c r="A20" s="27" t="s">
        <v>35</v>
      </c>
      <c r="B20" s="28">
        <v>26</v>
      </c>
      <c r="C20" s="29">
        <v>7655</v>
      </c>
      <c r="D20" s="29">
        <v>21790</v>
      </c>
    </row>
    <row r="21" spans="1:4" ht="12.75">
      <c r="A21" s="27" t="s">
        <v>37</v>
      </c>
      <c r="B21" s="28">
        <v>22</v>
      </c>
      <c r="C21" s="29">
        <v>300387</v>
      </c>
      <c r="D21" s="29">
        <v>50199</v>
      </c>
    </row>
    <row r="22" spans="1:4" ht="12.75">
      <c r="A22" s="27" t="s">
        <v>42</v>
      </c>
      <c r="B22" s="28">
        <v>27</v>
      </c>
      <c r="C22" s="29">
        <v>133625</v>
      </c>
      <c r="D22" s="29">
        <v>178892</v>
      </c>
    </row>
    <row r="23" spans="1:4" ht="12.75">
      <c r="A23" s="27" t="s">
        <v>43</v>
      </c>
      <c r="B23" s="28">
        <v>28</v>
      </c>
      <c r="C23" s="29">
        <v>193635</v>
      </c>
      <c r="D23" s="29">
        <v>350332</v>
      </c>
    </row>
    <row r="24" spans="1:4" ht="12.75">
      <c r="A24" s="30"/>
      <c r="B24" s="25"/>
      <c r="C24" s="31">
        <f>SUM(C17:C23)</f>
        <v>1879036</v>
      </c>
      <c r="D24" s="31">
        <f>SUM(D17:D23)</f>
        <v>1805261</v>
      </c>
    </row>
    <row r="25" spans="1:4" ht="13.5" thickBot="1">
      <c r="A25" s="32" t="s">
        <v>44</v>
      </c>
      <c r="B25" s="33"/>
      <c r="C25" s="34">
        <f>C15+C24</f>
        <v>5505747</v>
      </c>
      <c r="D25" s="34">
        <f>D15+D24</f>
        <v>5841954</v>
      </c>
    </row>
    <row r="28" spans="1:4" ht="12.75">
      <c r="A28" s="35" t="s">
        <v>45</v>
      </c>
      <c r="B28" s="22"/>
      <c r="C28" s="36"/>
      <c r="D28" s="36"/>
    </row>
    <row r="29" spans="1:4" ht="12.75">
      <c r="A29" s="37" t="s">
        <v>46</v>
      </c>
      <c r="C29" s="26"/>
      <c r="D29" s="26"/>
    </row>
    <row r="30" spans="1:4" ht="12.75">
      <c r="A30" s="39" t="s">
        <v>47</v>
      </c>
      <c r="B30" s="28">
        <v>29</v>
      </c>
      <c r="C30" s="29">
        <v>1032738</v>
      </c>
      <c r="D30" s="29">
        <v>1115014</v>
      </c>
    </row>
    <row r="31" spans="1:4" ht="12.75">
      <c r="A31" s="40" t="s">
        <v>48</v>
      </c>
      <c r="B31" s="28"/>
      <c r="C31" s="29">
        <v>-2300</v>
      </c>
      <c r="D31" s="29">
        <v>-2893</v>
      </c>
    </row>
    <row r="32" spans="1:4" ht="12.75">
      <c r="A32" s="39" t="s">
        <v>49</v>
      </c>
      <c r="B32" s="28"/>
      <c r="C32" s="29">
        <v>413301</v>
      </c>
      <c r="D32" s="29">
        <v>472106</v>
      </c>
    </row>
    <row r="33" spans="1:4" ht="12.75">
      <c r="A33" s="40" t="s">
        <v>50</v>
      </c>
      <c r="B33" s="28"/>
      <c r="C33" s="29">
        <v>-1529</v>
      </c>
      <c r="D33" s="29">
        <v>-1739</v>
      </c>
    </row>
    <row r="34" spans="1:4" ht="12.75">
      <c r="A34" s="39" t="s">
        <v>51</v>
      </c>
      <c r="B34" s="28"/>
      <c r="C34" s="29">
        <v>-16125</v>
      </c>
      <c r="D34" s="29">
        <v>-12995</v>
      </c>
    </row>
    <row r="35" spans="1:4" ht="12.75">
      <c r="A35" s="125" t="s">
        <v>53</v>
      </c>
      <c r="B35" s="28"/>
      <c r="C35" s="29">
        <v>4383</v>
      </c>
      <c r="D35" s="29">
        <v>2061</v>
      </c>
    </row>
    <row r="36" spans="1:4" ht="12.75">
      <c r="A36" s="39" t="s">
        <v>52</v>
      </c>
      <c r="B36" s="28"/>
      <c r="C36" s="29">
        <v>94765</v>
      </c>
      <c r="D36" s="29">
        <v>71052</v>
      </c>
    </row>
    <row r="37" spans="1:4" ht="12.75">
      <c r="A37" s="37" t="s">
        <v>45</v>
      </c>
      <c r="B37" s="25"/>
      <c r="C37" s="31">
        <f>SUM(C30:C36)</f>
        <v>1525233</v>
      </c>
      <c r="D37" s="31">
        <f>SUM(D30:D36)</f>
        <v>1642606</v>
      </c>
    </row>
    <row r="38" spans="1:4" ht="12.75">
      <c r="A38" s="41" t="s">
        <v>26</v>
      </c>
      <c r="B38" s="38"/>
      <c r="C38" s="29">
        <v>53892</v>
      </c>
      <c r="D38" s="29">
        <v>58125</v>
      </c>
    </row>
    <row r="39" spans="1:4" ht="12.75">
      <c r="A39" s="37" t="s">
        <v>54</v>
      </c>
      <c r="B39" s="25"/>
      <c r="C39" s="31">
        <f>SUM(C37:C38)</f>
        <v>1579125</v>
      </c>
      <c r="D39" s="31">
        <f>SUM(D37:D38)</f>
        <v>1700731</v>
      </c>
    </row>
    <row r="40" spans="1:4" ht="12.75">
      <c r="A40" s="37"/>
      <c r="B40" s="25"/>
      <c r="C40" s="96"/>
      <c r="D40" s="96"/>
    </row>
    <row r="41" spans="1:4" ht="12.75">
      <c r="A41" s="35" t="s">
        <v>56</v>
      </c>
      <c r="B41" s="22"/>
      <c r="C41" s="36"/>
      <c r="D41" s="36"/>
    </row>
    <row r="42" spans="1:4" ht="12.75">
      <c r="A42" s="37"/>
      <c r="B42" s="25"/>
      <c r="C42" s="96"/>
      <c r="D42" s="96"/>
    </row>
    <row r="43" spans="1:4" ht="12.75">
      <c r="A43" s="37" t="s">
        <v>55</v>
      </c>
      <c r="B43" s="25"/>
      <c r="C43" s="26"/>
      <c r="D43" s="26"/>
    </row>
    <row r="44" spans="1:4" ht="12.75">
      <c r="A44" s="39" t="s">
        <v>61</v>
      </c>
      <c r="B44" s="28">
        <v>30</v>
      </c>
      <c r="C44" s="29">
        <v>1560658</v>
      </c>
      <c r="D44" s="29">
        <v>2144857</v>
      </c>
    </row>
    <row r="45" spans="1:4" ht="12.75">
      <c r="A45" s="39" t="s">
        <v>57</v>
      </c>
      <c r="B45" s="28">
        <v>31</v>
      </c>
      <c r="C45" s="29">
        <v>105788</v>
      </c>
      <c r="D45" s="29">
        <v>101017</v>
      </c>
    </row>
    <row r="46" spans="1:4" ht="12.75">
      <c r="A46" s="39" t="s">
        <v>58</v>
      </c>
      <c r="B46" s="28">
        <v>32</v>
      </c>
      <c r="C46" s="29">
        <v>193789</v>
      </c>
      <c r="D46" s="29">
        <v>186200</v>
      </c>
    </row>
    <row r="47" spans="1:4" ht="12.75">
      <c r="A47" s="39" t="s">
        <v>59</v>
      </c>
      <c r="B47" s="28">
        <v>33</v>
      </c>
      <c r="C47" s="29">
        <v>121454</v>
      </c>
      <c r="D47" s="29">
        <v>132801</v>
      </c>
    </row>
    <row r="48" spans="1:4" ht="12.75">
      <c r="A48" s="39" t="s">
        <v>60</v>
      </c>
      <c r="B48" s="28">
        <v>34</v>
      </c>
      <c r="C48" s="29">
        <v>11175</v>
      </c>
      <c r="D48" s="29">
        <v>9379</v>
      </c>
    </row>
    <row r="49" spans="1:4" ht="12.75">
      <c r="A49" s="39" t="s">
        <v>37</v>
      </c>
      <c r="B49" s="28">
        <v>22</v>
      </c>
      <c r="C49" s="29">
        <v>23571</v>
      </c>
      <c r="D49" s="29">
        <v>40394</v>
      </c>
    </row>
    <row r="50" spans="1:4" ht="12.75">
      <c r="A50" s="42"/>
      <c r="B50" s="43"/>
      <c r="C50" s="31">
        <f>SUM(C44:C49)</f>
        <v>2016435</v>
      </c>
      <c r="D50" s="31">
        <f>SUM(D44:D49)</f>
        <v>2614648</v>
      </c>
    </row>
    <row r="51" spans="1:4" ht="12.75">
      <c r="A51" s="37" t="s">
        <v>62</v>
      </c>
      <c r="B51" s="25"/>
      <c r="C51" s="26"/>
      <c r="D51" s="26"/>
    </row>
    <row r="52" spans="1:4" ht="12.75">
      <c r="A52" s="39" t="s">
        <v>63</v>
      </c>
      <c r="B52" s="28">
        <v>30</v>
      </c>
      <c r="C52" s="29">
        <v>204818</v>
      </c>
      <c r="D52" s="29">
        <v>113039</v>
      </c>
    </row>
    <row r="53" spans="1:4" ht="12.75">
      <c r="A53" s="39" t="s">
        <v>64</v>
      </c>
      <c r="B53" s="28">
        <v>34</v>
      </c>
      <c r="C53" s="29">
        <v>4737</v>
      </c>
      <c r="D53" s="29">
        <v>7148</v>
      </c>
    </row>
    <row r="54" spans="1:4" ht="12.75">
      <c r="A54" s="39" t="s">
        <v>65</v>
      </c>
      <c r="B54" s="28">
        <v>35</v>
      </c>
      <c r="C54" s="29">
        <v>1084427</v>
      </c>
      <c r="D54" s="29">
        <v>1048214</v>
      </c>
    </row>
    <row r="55" spans="1:4" ht="12.75">
      <c r="A55" s="39" t="s">
        <v>66</v>
      </c>
      <c r="B55" s="28">
        <v>36</v>
      </c>
      <c r="C55" s="29">
        <v>119173</v>
      </c>
      <c r="D55" s="29">
        <v>80213</v>
      </c>
    </row>
    <row r="56" spans="1:4" ht="12.75">
      <c r="A56" s="39" t="s">
        <v>67</v>
      </c>
      <c r="B56" s="28">
        <v>37</v>
      </c>
      <c r="C56" s="29">
        <v>201723</v>
      </c>
      <c r="D56" s="29">
        <v>223328</v>
      </c>
    </row>
    <row r="57" spans="1:4" ht="12.75">
      <c r="A57" s="39" t="s">
        <v>37</v>
      </c>
      <c r="B57" s="28">
        <v>22</v>
      </c>
      <c r="C57" s="29">
        <v>295309</v>
      </c>
      <c r="D57" s="29">
        <v>54633</v>
      </c>
    </row>
    <row r="58" spans="1:4" ht="12.75">
      <c r="A58" s="42"/>
      <c r="B58" s="43"/>
      <c r="C58" s="31">
        <f>SUM(C52:C57)</f>
        <v>1910187</v>
      </c>
      <c r="D58" s="31">
        <f>SUM(D52:D57)</f>
        <v>1526575</v>
      </c>
    </row>
    <row r="59" spans="1:4" ht="12.75">
      <c r="A59" s="44" t="s">
        <v>68</v>
      </c>
      <c r="B59" s="25"/>
      <c r="C59" s="45">
        <f>C50+C58</f>
        <v>3926622</v>
      </c>
      <c r="D59" s="45">
        <f>D50+D58</f>
        <v>4141223</v>
      </c>
    </row>
    <row r="60" spans="1:4" ht="12.75">
      <c r="A60" s="46" t="s">
        <v>69</v>
      </c>
      <c r="B60" s="47"/>
      <c r="C60" s="48">
        <f>C39+C59</f>
        <v>5505747</v>
      </c>
      <c r="D60" s="48">
        <f>D39+D59</f>
        <v>5841954</v>
      </c>
    </row>
    <row r="61" spans="1:4" ht="12.75">
      <c r="A61" s="49"/>
      <c r="B61" s="50"/>
      <c r="C61" s="51"/>
      <c r="D61" s="8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3"/>
  <sheetViews>
    <sheetView workbookViewId="0" topLeftCell="A1">
      <selection activeCell="A1" sqref="A1"/>
    </sheetView>
  </sheetViews>
  <sheetFormatPr defaultColWidth="9.140625" defaultRowHeight="12.75"/>
  <cols>
    <col min="1" max="1" width="47.7109375" style="0" customWidth="1"/>
    <col min="2" max="2" width="13.140625" style="0" customWidth="1"/>
    <col min="4" max="4" width="7.57421875" style="0" bestFit="1" customWidth="1"/>
    <col min="5" max="5" width="11.421875" style="0" customWidth="1"/>
  </cols>
  <sheetData>
    <row r="5" spans="1:7" ht="12.75">
      <c r="A5" s="1" t="s">
        <v>70</v>
      </c>
      <c r="B5" s="2"/>
      <c r="C5" s="3"/>
      <c r="D5" s="3"/>
      <c r="E5" s="1"/>
      <c r="F5" s="1"/>
      <c r="G5" s="1"/>
    </row>
    <row r="6" spans="1:7" ht="12.75">
      <c r="A6" s="53"/>
      <c r="B6" s="135">
        <v>2008</v>
      </c>
      <c r="C6" s="136"/>
      <c r="D6" s="136"/>
      <c r="E6" s="137">
        <v>2009</v>
      </c>
      <c r="F6" s="54"/>
      <c r="G6" s="55"/>
    </row>
    <row r="7" spans="1:7" ht="12.75">
      <c r="A7" s="58"/>
      <c r="B7" s="59"/>
      <c r="C7" s="56"/>
      <c r="D7" s="57"/>
      <c r="E7" s="97"/>
      <c r="F7" s="56"/>
      <c r="G7" s="60"/>
    </row>
    <row r="8" spans="1:7" ht="12.75">
      <c r="A8" s="58" t="s">
        <v>71</v>
      </c>
      <c r="B8" s="57"/>
      <c r="C8" s="57"/>
      <c r="D8" s="57"/>
      <c r="E8" s="98"/>
      <c r="F8" s="57"/>
      <c r="G8" s="62"/>
    </row>
    <row r="9" spans="1:7" ht="12.75">
      <c r="A9" s="61" t="s">
        <v>72</v>
      </c>
      <c r="B9" s="63">
        <v>110264</v>
      </c>
      <c r="C9" s="63"/>
      <c r="D9" s="132"/>
      <c r="E9" s="63">
        <v>84963.97824999999</v>
      </c>
      <c r="F9" s="63"/>
      <c r="G9" s="64"/>
    </row>
    <row r="10" spans="1:7" ht="12.75">
      <c r="A10" s="61" t="s">
        <v>73</v>
      </c>
      <c r="B10" s="63">
        <v>155699</v>
      </c>
      <c r="C10" s="63"/>
      <c r="D10" s="132"/>
      <c r="E10" s="63">
        <v>177900</v>
      </c>
      <c r="F10" s="63"/>
      <c r="G10" s="64"/>
    </row>
    <row r="11" spans="1:7" ht="12.75">
      <c r="A11" s="61" t="s">
        <v>74</v>
      </c>
      <c r="B11" s="63">
        <v>41144</v>
      </c>
      <c r="C11" s="63"/>
      <c r="D11" s="132"/>
      <c r="E11" s="63">
        <v>46614</v>
      </c>
      <c r="F11" s="63"/>
      <c r="G11" s="64"/>
    </row>
    <row r="12" spans="1:7" ht="12.75">
      <c r="A12" s="61"/>
      <c r="B12" s="63"/>
      <c r="C12" s="63"/>
      <c r="D12" s="132"/>
      <c r="E12" s="63"/>
      <c r="F12" s="63"/>
      <c r="G12" s="64"/>
    </row>
    <row r="13" spans="1:7" ht="12.75">
      <c r="A13" s="58" t="s">
        <v>75</v>
      </c>
      <c r="B13" s="65">
        <f>SUM(B9:B11)</f>
        <v>307107</v>
      </c>
      <c r="C13" s="65"/>
      <c r="D13" s="133"/>
      <c r="E13" s="65">
        <f>SUM(E9:E11)</f>
        <v>309477.97825</v>
      </c>
      <c r="F13" s="65"/>
      <c r="G13" s="66"/>
    </row>
    <row r="14" spans="1:7" ht="12.75">
      <c r="A14" s="61"/>
      <c r="B14" s="63"/>
      <c r="C14" s="63"/>
      <c r="D14" s="132"/>
      <c r="E14" s="63"/>
      <c r="F14" s="63"/>
      <c r="G14" s="64"/>
    </row>
    <row r="15" spans="1:7" ht="12.75">
      <c r="A15" s="61" t="s">
        <v>76</v>
      </c>
      <c r="B15" s="63">
        <v>-15255</v>
      </c>
      <c r="C15" s="63"/>
      <c r="D15" s="132"/>
      <c r="E15" s="63">
        <v>-16708</v>
      </c>
      <c r="F15" s="63"/>
      <c r="G15" s="64"/>
    </row>
    <row r="16" spans="1:7" ht="12.75">
      <c r="A16" s="61" t="s">
        <v>78</v>
      </c>
      <c r="B16" s="63"/>
      <c r="C16" s="63"/>
      <c r="D16" s="132"/>
      <c r="E16" s="63"/>
      <c r="F16" s="63"/>
      <c r="G16" s="64"/>
    </row>
    <row r="17" spans="1:7" ht="12.75">
      <c r="A17" s="89" t="s">
        <v>77</v>
      </c>
      <c r="B17" s="63">
        <v>-1328</v>
      </c>
      <c r="C17" s="63"/>
      <c r="D17" s="132"/>
      <c r="E17" s="63">
        <v>-5400</v>
      </c>
      <c r="F17" s="63"/>
      <c r="G17" s="64"/>
    </row>
    <row r="18" spans="1:7" ht="12.75">
      <c r="A18" s="61" t="s">
        <v>79</v>
      </c>
      <c r="B18" s="63"/>
      <c r="C18" s="63"/>
      <c r="D18" s="132"/>
      <c r="E18" s="63"/>
      <c r="F18" s="63"/>
      <c r="G18" s="64"/>
    </row>
    <row r="19" spans="1:7" ht="12.75">
      <c r="A19" s="89" t="s">
        <v>77</v>
      </c>
      <c r="B19" s="63">
        <v>-3988</v>
      </c>
      <c r="C19" s="63"/>
      <c r="D19" s="132"/>
      <c r="E19" s="63">
        <v>2997</v>
      </c>
      <c r="F19" s="63"/>
      <c r="G19" s="64"/>
    </row>
    <row r="20" spans="1:7" ht="12.75">
      <c r="A20" s="61"/>
      <c r="B20" s="63"/>
      <c r="C20" s="63"/>
      <c r="D20" s="132"/>
      <c r="E20" s="63"/>
      <c r="F20" s="63"/>
      <c r="G20" s="64"/>
    </row>
    <row r="21" spans="1:7" ht="12.75">
      <c r="A21" s="58" t="s">
        <v>80</v>
      </c>
      <c r="B21" s="65">
        <f>SUM(B13:B19)</f>
        <v>286536</v>
      </c>
      <c r="C21" s="63"/>
      <c r="D21" s="132"/>
      <c r="E21" s="65">
        <f>SUM(E13:E19)</f>
        <v>290366.97825</v>
      </c>
      <c r="F21" s="63"/>
      <c r="G21" s="64"/>
    </row>
    <row r="22" spans="1:7" ht="12.75">
      <c r="A22" s="61"/>
      <c r="B22" s="63"/>
      <c r="C22" s="63"/>
      <c r="D22" s="63"/>
      <c r="E22" s="99"/>
      <c r="F22" s="63"/>
      <c r="G22" s="64"/>
    </row>
    <row r="23" spans="1:7" ht="12.75">
      <c r="A23" s="58" t="s">
        <v>81</v>
      </c>
      <c r="B23" s="63"/>
      <c r="C23" s="63"/>
      <c r="D23" s="63"/>
      <c r="E23" s="99"/>
      <c r="F23" s="63"/>
      <c r="G23" s="64"/>
    </row>
    <row r="24" spans="1:7" ht="12.75">
      <c r="A24" s="61" t="s">
        <v>82</v>
      </c>
      <c r="B24" s="63">
        <v>-110044</v>
      </c>
      <c r="C24" s="63"/>
      <c r="D24" s="132"/>
      <c r="E24" s="63">
        <v>10398</v>
      </c>
      <c r="F24" s="63"/>
      <c r="G24" s="64"/>
    </row>
    <row r="25" spans="1:7" ht="12.75">
      <c r="A25" s="61" t="s">
        <v>9</v>
      </c>
      <c r="B25" s="63">
        <v>-12818</v>
      </c>
      <c r="C25" s="63"/>
      <c r="D25" s="132"/>
      <c r="E25" s="63">
        <v>15953</v>
      </c>
      <c r="F25" s="63"/>
      <c r="G25" s="64"/>
    </row>
    <row r="26" spans="1:7" ht="12.75">
      <c r="A26" s="61" t="s">
        <v>83</v>
      </c>
      <c r="B26" s="63">
        <v>70087</v>
      </c>
      <c r="C26" s="63"/>
      <c r="D26" s="132"/>
      <c r="E26" s="63">
        <v>-41582</v>
      </c>
      <c r="F26" s="63"/>
      <c r="G26" s="64"/>
    </row>
    <row r="27" spans="1:7" ht="12.75">
      <c r="A27" s="61" t="s">
        <v>84</v>
      </c>
      <c r="B27" s="63">
        <v>156136</v>
      </c>
      <c r="C27" s="63"/>
      <c r="D27" s="132"/>
      <c r="E27" s="63">
        <v>-33161</v>
      </c>
      <c r="F27" s="63"/>
      <c r="G27" s="64"/>
    </row>
    <row r="28" spans="1:7" ht="12.75">
      <c r="A28" s="61" t="s">
        <v>85</v>
      </c>
      <c r="B28" s="63">
        <v>51426</v>
      </c>
      <c r="C28" s="63"/>
      <c r="D28" s="132"/>
      <c r="E28" s="63">
        <v>-40900</v>
      </c>
      <c r="F28" s="63"/>
      <c r="G28" s="64"/>
    </row>
    <row r="29" spans="1:7" ht="12.75">
      <c r="A29" s="61" t="s">
        <v>86</v>
      </c>
      <c r="B29" s="63">
        <v>-8968</v>
      </c>
      <c r="C29" s="63"/>
      <c r="D29" s="132"/>
      <c r="E29" s="63">
        <v>18240</v>
      </c>
      <c r="F29" s="63"/>
      <c r="G29" s="64"/>
    </row>
    <row r="30" spans="1:7" ht="12.75">
      <c r="A30" s="61" t="s">
        <v>102</v>
      </c>
      <c r="B30" s="63">
        <v>-5277</v>
      </c>
      <c r="C30" s="63"/>
      <c r="D30" s="132"/>
      <c r="E30" s="63">
        <v>9512</v>
      </c>
      <c r="F30" s="63"/>
      <c r="G30" s="64"/>
    </row>
    <row r="31" spans="1:7" ht="12.75">
      <c r="A31" s="58" t="s">
        <v>87</v>
      </c>
      <c r="B31" s="65">
        <f>SUM(B24:B30)</f>
        <v>140542</v>
      </c>
      <c r="C31" s="63"/>
      <c r="D31" s="132"/>
      <c r="E31" s="65">
        <f>SUM(E24:E30)</f>
        <v>-61540</v>
      </c>
      <c r="F31" s="63"/>
      <c r="G31" s="64"/>
    </row>
    <row r="32" spans="1:7" ht="12.75">
      <c r="A32" s="61" t="s">
        <v>145</v>
      </c>
      <c r="B32" s="65">
        <v>10534</v>
      </c>
      <c r="C32" s="63"/>
      <c r="D32" s="146"/>
      <c r="E32" s="65">
        <v>19775</v>
      </c>
      <c r="F32" s="63"/>
      <c r="G32" s="64"/>
    </row>
    <row r="33" spans="1:7" ht="12.75">
      <c r="A33" s="61"/>
      <c r="B33" s="63"/>
      <c r="C33" s="63"/>
      <c r="D33" s="132"/>
      <c r="E33" s="63"/>
      <c r="F33" s="63"/>
      <c r="G33" s="64"/>
    </row>
    <row r="34" spans="1:7" ht="12.75">
      <c r="A34" s="67" t="s">
        <v>88</v>
      </c>
      <c r="B34" s="68"/>
      <c r="C34" s="69">
        <f>B21+B31+B32</f>
        <v>437612</v>
      </c>
      <c r="D34" s="63" t="s">
        <v>3</v>
      </c>
      <c r="E34" s="100"/>
      <c r="F34" s="69">
        <f>E21+E31+E32</f>
        <v>248601.97825</v>
      </c>
      <c r="G34" s="102" t="s">
        <v>3</v>
      </c>
    </row>
    <row r="35" spans="1:7" ht="12.75">
      <c r="A35" s="61"/>
      <c r="B35" s="63"/>
      <c r="C35" s="63"/>
      <c r="D35" s="63"/>
      <c r="E35" s="99"/>
      <c r="F35" s="63"/>
      <c r="G35" s="64"/>
    </row>
    <row r="36" spans="1:7" ht="12.75">
      <c r="A36" s="58" t="s">
        <v>89</v>
      </c>
      <c r="B36" s="63"/>
      <c r="C36" s="63"/>
      <c r="D36" s="63"/>
      <c r="E36" s="99"/>
      <c r="F36" s="63"/>
      <c r="G36" s="64"/>
    </row>
    <row r="37" spans="1:7" ht="12.75">
      <c r="A37" s="61" t="s">
        <v>90</v>
      </c>
      <c r="B37" s="63">
        <v>-406106</v>
      </c>
      <c r="C37" s="63"/>
      <c r="D37" s="132"/>
      <c r="E37" s="63">
        <v>-354601</v>
      </c>
      <c r="F37" s="63"/>
      <c r="G37" s="64"/>
    </row>
    <row r="38" spans="1:7" ht="12.75">
      <c r="A38" s="61" t="s">
        <v>91</v>
      </c>
      <c r="B38" s="63">
        <v>-21667</v>
      </c>
      <c r="C38" s="63"/>
      <c r="D38" s="132"/>
      <c r="E38" s="63">
        <v>-32582</v>
      </c>
      <c r="F38" s="63"/>
      <c r="G38" s="64"/>
    </row>
    <row r="39" spans="1:7" ht="12.75">
      <c r="A39" s="61" t="s">
        <v>92</v>
      </c>
      <c r="B39" s="63">
        <v>-2118</v>
      </c>
      <c r="C39" s="63"/>
      <c r="D39" s="132"/>
      <c r="E39" s="63">
        <v>-14</v>
      </c>
      <c r="F39" s="63"/>
      <c r="G39" s="64"/>
    </row>
    <row r="40" spans="1:7" ht="12.75">
      <c r="A40" s="61" t="s">
        <v>93</v>
      </c>
      <c r="B40" s="63">
        <v>-6021</v>
      </c>
      <c r="C40" s="63"/>
      <c r="D40" s="132"/>
      <c r="E40" s="63">
        <v>-37991</v>
      </c>
      <c r="F40" s="63"/>
      <c r="G40" s="64"/>
    </row>
    <row r="41" spans="1:7" ht="12.75">
      <c r="A41" s="61" t="s">
        <v>94</v>
      </c>
      <c r="B41" s="63">
        <v>5764</v>
      </c>
      <c r="C41" s="63"/>
      <c r="D41" s="132"/>
      <c r="E41" s="63">
        <v>-16073</v>
      </c>
      <c r="F41" s="63"/>
      <c r="G41" s="64"/>
    </row>
    <row r="42" spans="1:7" ht="12.75">
      <c r="A42" s="61"/>
      <c r="B42" s="63"/>
      <c r="C42" s="63"/>
      <c r="D42" s="63"/>
      <c r="E42" s="99"/>
      <c r="F42" s="63"/>
      <c r="G42" s="64"/>
    </row>
    <row r="43" spans="1:7" ht="12.75">
      <c r="A43" s="67" t="s">
        <v>95</v>
      </c>
      <c r="B43" s="68"/>
      <c r="C43" s="70">
        <f>SUM(B37:B41)</f>
        <v>-430148</v>
      </c>
      <c r="D43" s="63" t="s">
        <v>4</v>
      </c>
      <c r="E43" s="100"/>
      <c r="F43" s="70">
        <f>SUM(E37:E41)</f>
        <v>-441261</v>
      </c>
      <c r="G43" s="103" t="s">
        <v>4</v>
      </c>
    </row>
    <row r="44" spans="1:7" ht="12.75">
      <c r="A44" s="61"/>
      <c r="B44" s="63"/>
      <c r="C44" s="63"/>
      <c r="D44" s="63"/>
      <c r="E44" s="99"/>
      <c r="F44" s="63"/>
      <c r="G44" s="64"/>
    </row>
    <row r="45" spans="1:7" ht="12.75">
      <c r="A45" s="58" t="s">
        <v>96</v>
      </c>
      <c r="B45" s="63"/>
      <c r="C45" s="63"/>
      <c r="D45" s="63"/>
      <c r="E45" s="99"/>
      <c r="F45" s="63"/>
      <c r="G45" s="64"/>
    </row>
    <row r="46" spans="1:7" ht="12.75">
      <c r="A46" s="61" t="s">
        <v>97</v>
      </c>
      <c r="B46" s="63">
        <v>146229</v>
      </c>
      <c r="C46" s="63"/>
      <c r="D46" s="132"/>
      <c r="E46" s="63">
        <v>563959</v>
      </c>
      <c r="F46" s="63"/>
      <c r="G46" s="64"/>
    </row>
    <row r="47" spans="1:7" ht="12.75">
      <c r="A47" s="61" t="s">
        <v>98</v>
      </c>
      <c r="B47" s="63">
        <v>-1564.420279999962</v>
      </c>
      <c r="C47" s="63"/>
      <c r="D47" s="132"/>
      <c r="E47" s="63">
        <v>-18823</v>
      </c>
      <c r="F47" s="63"/>
      <c r="G47" s="64"/>
    </row>
    <row r="48" spans="1:7" ht="12.75">
      <c r="A48" s="61" t="s">
        <v>99</v>
      </c>
      <c r="B48" s="63">
        <v>-69727</v>
      </c>
      <c r="C48" s="63"/>
      <c r="D48" s="132"/>
      <c r="E48" s="63">
        <v>-96028</v>
      </c>
      <c r="F48" s="63"/>
      <c r="G48" s="64"/>
    </row>
    <row r="49" spans="1:7" ht="12.75">
      <c r="A49" s="61" t="s">
        <v>100</v>
      </c>
      <c r="B49" s="63">
        <v>-92922</v>
      </c>
      <c r="C49" s="63"/>
      <c r="D49" s="132"/>
      <c r="E49" s="63">
        <v>-94540</v>
      </c>
      <c r="F49" s="63"/>
      <c r="G49" s="64"/>
    </row>
    <row r="50" spans="1:7" ht="12.75">
      <c r="A50" s="61" t="s">
        <v>101</v>
      </c>
      <c r="B50" s="63">
        <v>-6859</v>
      </c>
      <c r="C50" s="63"/>
      <c r="D50" s="132"/>
      <c r="E50" s="63">
        <v>-5212</v>
      </c>
      <c r="F50" s="63"/>
      <c r="G50" s="64"/>
    </row>
    <row r="51" spans="1:7" ht="12.75">
      <c r="A51" s="67" t="s">
        <v>96</v>
      </c>
      <c r="B51" s="68"/>
      <c r="C51" s="69">
        <f>SUM(B46:B50)</f>
        <v>-24843.420279999962</v>
      </c>
      <c r="D51" s="63" t="s">
        <v>5</v>
      </c>
      <c r="E51" s="100"/>
      <c r="F51" s="69">
        <f>SUM(E46:E50)</f>
        <v>349356</v>
      </c>
      <c r="G51" s="102" t="s">
        <v>5</v>
      </c>
    </row>
    <row r="52" spans="1:7" ht="12.75">
      <c r="A52" s="61"/>
      <c r="B52" s="57"/>
      <c r="C52" s="65"/>
      <c r="D52" s="71">
        <f>C34+C43+C51</f>
        <v>-17379.420279999962</v>
      </c>
      <c r="E52" s="99"/>
      <c r="F52" s="63"/>
      <c r="G52" s="71">
        <f>F34+F43+F51</f>
        <v>156696.97825</v>
      </c>
    </row>
    <row r="53" spans="1:7" ht="13.5" thickBot="1">
      <c r="A53" s="61"/>
      <c r="B53" s="57"/>
      <c r="C53" s="65"/>
      <c r="D53" s="73" t="s">
        <v>1</v>
      </c>
      <c r="E53" s="99"/>
      <c r="F53" s="63"/>
      <c r="G53" s="72" t="s">
        <v>1</v>
      </c>
    </row>
    <row r="54" spans="1:7" ht="13.5" thickTop="1">
      <c r="A54" s="58" t="s">
        <v>103</v>
      </c>
      <c r="B54" s="63"/>
      <c r="C54" s="63"/>
      <c r="D54" s="57"/>
      <c r="E54" s="99"/>
      <c r="F54" s="63"/>
      <c r="G54" s="62"/>
    </row>
    <row r="55" spans="1:7" ht="12.75">
      <c r="A55" s="61" t="s">
        <v>104</v>
      </c>
      <c r="B55" s="63">
        <v>211014</v>
      </c>
      <c r="C55" s="63"/>
      <c r="D55" s="132"/>
      <c r="E55" s="63">
        <v>193635</v>
      </c>
      <c r="F55" s="63"/>
      <c r="G55" s="64"/>
    </row>
    <row r="56" spans="1:7" ht="12.75">
      <c r="A56" s="61" t="s">
        <v>105</v>
      </c>
      <c r="B56" s="63">
        <v>193635</v>
      </c>
      <c r="C56" s="63"/>
      <c r="D56" s="132"/>
      <c r="E56" s="63">
        <v>350332</v>
      </c>
      <c r="F56" s="63"/>
      <c r="G56" s="64"/>
    </row>
    <row r="57" spans="1:7" ht="12.75">
      <c r="A57" s="61"/>
      <c r="B57" s="63"/>
      <c r="C57" s="63"/>
      <c r="D57" s="63"/>
      <c r="E57" s="99"/>
      <c r="F57" s="63"/>
      <c r="G57" s="64"/>
    </row>
    <row r="58" spans="1:7" ht="13.5" thickBot="1">
      <c r="A58" s="61"/>
      <c r="B58" s="74">
        <f>B56-B55</f>
        <v>-17379</v>
      </c>
      <c r="C58" s="63"/>
      <c r="D58" s="63"/>
      <c r="E58" s="101">
        <f>E56-E55</f>
        <v>156697</v>
      </c>
      <c r="F58" s="65"/>
      <c r="G58" s="66"/>
    </row>
    <row r="59" spans="1:7" ht="13.5" thickTop="1">
      <c r="A59" s="61"/>
      <c r="B59" s="57"/>
      <c r="C59" s="57"/>
      <c r="D59" s="57"/>
      <c r="E59" s="57"/>
      <c r="F59" s="57"/>
      <c r="G59" s="62"/>
    </row>
    <row r="60" spans="1:4" ht="12.75">
      <c r="A60" s="75"/>
      <c r="B60" s="57"/>
      <c r="C60" s="57"/>
      <c r="D60" s="57"/>
    </row>
    <row r="61" spans="1:4" ht="12.75">
      <c r="A61" s="75"/>
      <c r="B61" s="57"/>
      <c r="C61" s="57"/>
      <c r="D61" s="57"/>
    </row>
    <row r="62" spans="1:4" ht="12.75">
      <c r="A62" s="75"/>
      <c r="B62" s="76"/>
      <c r="C62" s="57"/>
      <c r="D62" s="57"/>
    </row>
    <row r="63" spans="1:4" ht="12.75">
      <c r="A63" s="52"/>
      <c r="B63" s="52"/>
      <c r="C63" s="52"/>
      <c r="D63" s="5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87" customWidth="1"/>
    <col min="2" max="4" width="9.57421875" style="0" bestFit="1" customWidth="1"/>
    <col min="5" max="6" width="8.8515625" style="0" bestFit="1" customWidth="1"/>
    <col min="7" max="7" width="7.8515625" style="0" bestFit="1" customWidth="1"/>
  </cols>
  <sheetData>
    <row r="2" spans="1:7" ht="12.75">
      <c r="A2" s="84" t="s">
        <v>140</v>
      </c>
      <c r="B2" s="138">
        <v>2008</v>
      </c>
      <c r="C2" s="139" t="s">
        <v>2</v>
      </c>
      <c r="D2" s="138">
        <v>2009</v>
      </c>
      <c r="E2" s="142" t="s">
        <v>2</v>
      </c>
      <c r="F2" s="77" t="s">
        <v>109</v>
      </c>
      <c r="G2" s="79" t="s">
        <v>110</v>
      </c>
    </row>
    <row r="3" spans="1:7" s="90" customFormat="1" ht="12.75">
      <c r="A3" s="91" t="s">
        <v>106</v>
      </c>
      <c r="B3" s="147">
        <v>1216.412051784848</v>
      </c>
      <c r="C3" s="92"/>
      <c r="D3" s="147">
        <v>1259.45164049</v>
      </c>
      <c r="F3" s="165">
        <f>D3-B3</f>
        <v>43.03958870515203</v>
      </c>
      <c r="G3" s="126">
        <f>D3/B3-1</f>
        <v>0.03538240898057521</v>
      </c>
    </row>
    <row r="4" spans="1:7" ht="12.75">
      <c r="A4" s="85" t="s">
        <v>107</v>
      </c>
      <c r="B4" s="148">
        <v>-1083.8331220828275</v>
      </c>
      <c r="C4" s="166">
        <f>B4/$B$3</f>
        <v>-0.8910082076978054</v>
      </c>
      <c r="D4" s="148">
        <v>-1040.225863753951</v>
      </c>
      <c r="E4" s="166">
        <f>D4/$D$3</f>
        <v>-0.8259355344118195</v>
      </c>
      <c r="F4" s="167">
        <f>D4-B4</f>
        <v>43.60725832887647</v>
      </c>
      <c r="G4" s="156">
        <f>D4/B4-1</f>
        <v>-0.04023429201450812</v>
      </c>
    </row>
    <row r="5" spans="1:7" ht="12.75">
      <c r="A5" s="85" t="s">
        <v>14</v>
      </c>
      <c r="B5" s="148">
        <v>-54.598111342020545</v>
      </c>
      <c r="C5" s="166">
        <f>B5/$B$3</f>
        <v>-0.04488455311003244</v>
      </c>
      <c r="D5" s="148">
        <v>-63.492965586049145</v>
      </c>
      <c r="E5" s="166">
        <f>D5/$D$3</f>
        <v>-0.05041318264617662</v>
      </c>
      <c r="F5" s="167">
        <f>D5-B5</f>
        <v>-8.8948542440286</v>
      </c>
      <c r="G5" s="156">
        <f>D5/B5-1</f>
        <v>0.16291505375173698</v>
      </c>
    </row>
    <row r="6" spans="1:7" ht="12.75">
      <c r="A6" s="85" t="s">
        <v>17</v>
      </c>
      <c r="B6" s="149">
        <v>65.85912291999999</v>
      </c>
      <c r="C6" s="166">
        <f>B6/$B$3</f>
        <v>0.05414211641800535</v>
      </c>
      <c r="D6" s="149">
        <v>18.70829867</v>
      </c>
      <c r="E6" s="166">
        <f>D6/$D$3</f>
        <v>0.014854320776239875</v>
      </c>
      <c r="F6" s="168">
        <f>D6-B6</f>
        <v>-47.150824249999985</v>
      </c>
      <c r="G6" s="156">
        <f>D6/B6-1</f>
        <v>-0.7159345912831965</v>
      </c>
    </row>
    <row r="7" spans="1:13" s="90" customFormat="1" ht="12.75">
      <c r="A7" s="108" t="s">
        <v>108</v>
      </c>
      <c r="B7" s="109">
        <f>SUM(B3:B6)</f>
        <v>143.83994128</v>
      </c>
      <c r="C7" s="169">
        <f>B7/$B$3</f>
        <v>0.11824935561016753</v>
      </c>
      <c r="D7" s="109">
        <f>SUM(D3:D6)</f>
        <v>174.44110981999992</v>
      </c>
      <c r="E7" s="169">
        <f>D7/$D$3</f>
        <v>0.13850560371824375</v>
      </c>
      <c r="F7" s="163">
        <f>D7-B7</f>
        <v>30.601168539999918</v>
      </c>
      <c r="G7" s="127">
        <f>D7/B7-1</f>
        <v>0.21274458448527467</v>
      </c>
      <c r="M7" s="106"/>
    </row>
    <row r="10" spans="1:5" ht="12.75">
      <c r="A10" s="84" t="s">
        <v>143</v>
      </c>
      <c r="B10" s="138">
        <f>B2</f>
        <v>2008</v>
      </c>
      <c r="C10" s="138">
        <f>D2</f>
        <v>2009</v>
      </c>
      <c r="D10" s="82" t="s">
        <v>109</v>
      </c>
      <c r="E10" s="78" t="s">
        <v>110</v>
      </c>
    </row>
    <row r="11" spans="1:5" ht="12.75">
      <c r="A11" s="91" t="s">
        <v>111</v>
      </c>
      <c r="B11" s="128">
        <v>1065.7</v>
      </c>
      <c r="C11" s="128">
        <v>1070.551</v>
      </c>
      <c r="D11" s="165">
        <f>C11-B11</f>
        <v>4.850999999999885</v>
      </c>
      <c r="E11" s="117">
        <f>C11/B11-1</f>
        <v>0.004551937693534569</v>
      </c>
    </row>
    <row r="12" spans="1:5" ht="12.75">
      <c r="A12" s="85" t="s">
        <v>112</v>
      </c>
      <c r="B12" s="111">
        <v>2370.3</v>
      </c>
      <c r="C12" s="111">
        <v>2334.389941839801</v>
      </c>
      <c r="D12" s="162">
        <f>C12-B12</f>
        <v>-35.91005816019924</v>
      </c>
      <c r="E12" s="113">
        <f>C12/B12-1</f>
        <v>-0.015150005552123869</v>
      </c>
    </row>
    <row r="13" spans="1:5" ht="12.75">
      <c r="A13" s="85" t="s">
        <v>139</v>
      </c>
      <c r="B13" s="111">
        <v>2493.1</v>
      </c>
      <c r="C13" s="111">
        <v>2802.6650589999995</v>
      </c>
      <c r="D13" s="162">
        <f>C13-B13</f>
        <v>309.56505899999956</v>
      </c>
      <c r="E13" s="113">
        <f>C13/B13-1</f>
        <v>0.12416872929284817</v>
      </c>
    </row>
    <row r="14" spans="1:5" ht="12.75">
      <c r="A14" s="151" t="s">
        <v>141</v>
      </c>
      <c r="B14" s="150">
        <v>294.8</v>
      </c>
      <c r="C14" s="150">
        <v>627.89</v>
      </c>
      <c r="D14" s="170">
        <f>C14-B14</f>
        <v>333.09</v>
      </c>
      <c r="E14" s="152">
        <f>C14/B14-1</f>
        <v>1.1298846675712344</v>
      </c>
    </row>
    <row r="15" spans="1:5" ht="12.75">
      <c r="A15" s="86" t="s">
        <v>146</v>
      </c>
      <c r="B15" s="130">
        <v>422.633421721</v>
      </c>
      <c r="C15" s="130">
        <v>476.436767835</v>
      </c>
      <c r="D15" s="171"/>
      <c r="E15" s="129"/>
    </row>
    <row r="18" spans="1:5" ht="12.75">
      <c r="A18" s="143" t="s">
        <v>142</v>
      </c>
      <c r="B18" s="138">
        <f>B10</f>
        <v>2008</v>
      </c>
      <c r="C18" s="138">
        <f>C10</f>
        <v>2009</v>
      </c>
      <c r="D18" s="82" t="s">
        <v>109</v>
      </c>
      <c r="E18" s="78" t="s">
        <v>110</v>
      </c>
    </row>
    <row r="19" spans="1:5" ht="12.75">
      <c r="A19" s="91" t="s">
        <v>108</v>
      </c>
      <c r="B19" s="104">
        <f>B6</f>
        <v>65.85912291999999</v>
      </c>
      <c r="C19" s="153">
        <f>D6</f>
        <v>18.70829867</v>
      </c>
      <c r="D19" s="165">
        <f>C19-B19</f>
        <v>-47.150824249999985</v>
      </c>
      <c r="E19" s="117">
        <f>C19/B19-1</f>
        <v>-0.7159345912831965</v>
      </c>
    </row>
    <row r="20" spans="1:5" ht="12.75">
      <c r="A20" s="85" t="s">
        <v>113</v>
      </c>
      <c r="B20" s="80">
        <v>528.3</v>
      </c>
      <c r="C20" s="116">
        <v>567.2773644500003</v>
      </c>
      <c r="D20" s="162">
        <f>C20-B20</f>
        <v>38.97736445000032</v>
      </c>
      <c r="E20" s="113">
        <f>C20/B20-1</f>
        <v>0.07377884620480857</v>
      </c>
    </row>
    <row r="21" spans="1:5" ht="12.75">
      <c r="A21" s="86" t="s">
        <v>114</v>
      </c>
      <c r="B21" s="107">
        <f>B19/B20</f>
        <v>0.12466235646413022</v>
      </c>
      <c r="C21" s="107">
        <f>C19/C20</f>
        <v>0.03297910306740072</v>
      </c>
      <c r="D21" s="155" t="s">
        <v>147</v>
      </c>
      <c r="E21" s="8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E4:E7" evalError="1"/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D7" sqref="D7"/>
    </sheetView>
  </sheetViews>
  <sheetFormatPr defaultColWidth="9.140625" defaultRowHeight="12.75"/>
  <cols>
    <col min="1" max="1" width="41.00390625" style="87" customWidth="1"/>
    <col min="2" max="4" width="9.57421875" style="0" bestFit="1" customWidth="1"/>
    <col min="5" max="6" width="8.8515625" style="0" bestFit="1" customWidth="1"/>
  </cols>
  <sheetData>
    <row r="2" spans="1:7" ht="12.75">
      <c r="A2" s="84" t="s">
        <v>140</v>
      </c>
      <c r="B2" s="138">
        <v>2008</v>
      </c>
      <c r="C2" s="139" t="s">
        <v>2</v>
      </c>
      <c r="D2" s="138">
        <v>2009</v>
      </c>
      <c r="E2" s="142" t="s">
        <v>2</v>
      </c>
      <c r="F2" s="77" t="s">
        <v>109</v>
      </c>
      <c r="G2" s="79" t="s">
        <v>110</v>
      </c>
    </row>
    <row r="3" spans="1:7" s="90" customFormat="1" ht="12.75">
      <c r="A3" s="91" t="s">
        <v>106</v>
      </c>
      <c r="B3" s="147">
        <v>1557.32821852</v>
      </c>
      <c r="C3" s="92"/>
      <c r="D3" s="147">
        <v>2027.66421685</v>
      </c>
      <c r="E3" s="92"/>
      <c r="F3" s="165">
        <f>D3-B3</f>
        <v>470.33599832999994</v>
      </c>
      <c r="G3" s="126">
        <f>D3/B3-1</f>
        <v>0.30201468947694377</v>
      </c>
    </row>
    <row r="4" spans="1:7" ht="12.75">
      <c r="A4" s="85" t="s">
        <v>107</v>
      </c>
      <c r="B4" s="148">
        <v>-1505.8073579299999</v>
      </c>
      <c r="C4" s="166">
        <f>B4/$B$3</f>
        <v>-0.9669171469589354</v>
      </c>
      <c r="D4" s="148">
        <v>-1964.9543539799995</v>
      </c>
      <c r="E4" s="166">
        <f>D4/$D$3</f>
        <v>-0.9690728561717082</v>
      </c>
      <c r="F4" s="167">
        <f>D4-B4</f>
        <v>-459.14699604999964</v>
      </c>
      <c r="G4" s="156">
        <f>D4/B4-1</f>
        <v>0.30491748737446667</v>
      </c>
    </row>
    <row r="5" spans="1:7" ht="12.75">
      <c r="A5" s="85" t="s">
        <v>14</v>
      </c>
      <c r="B5" s="148">
        <v>-22.16005591</v>
      </c>
      <c r="C5" s="166">
        <f>B5/$B$3</f>
        <v>-0.01422953469054822</v>
      </c>
      <c r="D5" s="148">
        <v>-24.086132480000003</v>
      </c>
      <c r="E5" s="166">
        <f>D5/$D$3</f>
        <v>-0.011878757971780007</v>
      </c>
      <c r="F5" s="167">
        <f>D5-B5</f>
        <v>-1.9260765700000029</v>
      </c>
      <c r="G5" s="156">
        <f>D5/B5-1</f>
        <v>0.08691659343381164</v>
      </c>
    </row>
    <row r="6" spans="1:7" ht="12.75">
      <c r="A6" s="85" t="s">
        <v>17</v>
      </c>
      <c r="B6" s="149">
        <v>25.05332403</v>
      </c>
      <c r="C6" s="166">
        <f>B6/$B$3</f>
        <v>0.016087375629659697</v>
      </c>
      <c r="D6" s="149">
        <v>14.4</v>
      </c>
      <c r="E6" s="166">
        <f>D6/$D$3</f>
        <v>0.0071017675808130445</v>
      </c>
      <c r="F6" s="168">
        <f>D6-B6</f>
        <v>-10.653324029999999</v>
      </c>
      <c r="G6" s="156">
        <f>D6/B6-1</f>
        <v>-0.4252259707032576</v>
      </c>
    </row>
    <row r="7" spans="1:7" s="90" customFormat="1" ht="12.75">
      <c r="A7" s="108" t="s">
        <v>108</v>
      </c>
      <c r="B7" s="109">
        <f>SUM(B3:B6)</f>
        <v>54.41412871000021</v>
      </c>
      <c r="C7" s="169">
        <f>B7/$B$3</f>
        <v>0.03494069398017615</v>
      </c>
      <c r="D7" s="172">
        <f>SUM(D3:D6)</f>
        <v>53.0237303900005</v>
      </c>
      <c r="E7" s="169">
        <f>D7/$D$3</f>
        <v>0.026150153437324786</v>
      </c>
      <c r="F7" s="163">
        <f>D7-B7</f>
        <v>-1.3903983199997114</v>
      </c>
      <c r="G7" s="127">
        <f>D7/B7-1</f>
        <v>-0.025552156268270565</v>
      </c>
    </row>
    <row r="10" spans="1:5" ht="12.75">
      <c r="A10" s="84" t="s">
        <v>143</v>
      </c>
      <c r="B10" s="138">
        <f>B2</f>
        <v>2008</v>
      </c>
      <c r="C10" s="138">
        <f>D2</f>
        <v>2009</v>
      </c>
      <c r="D10" s="82" t="s">
        <v>109</v>
      </c>
      <c r="E10" s="78" t="s">
        <v>110</v>
      </c>
    </row>
    <row r="11" spans="1:5" ht="12.75">
      <c r="A11" s="91" t="s">
        <v>111</v>
      </c>
      <c r="B11" s="104">
        <v>286.86400000000003</v>
      </c>
      <c r="C11" s="104">
        <v>335.305</v>
      </c>
      <c r="D11" s="165">
        <f>C11-B11</f>
        <v>48.440999999999974</v>
      </c>
      <c r="E11" s="117">
        <f>C11/B11-1</f>
        <v>0.16886399129901264</v>
      </c>
    </row>
    <row r="12" spans="1:5" ht="12.75">
      <c r="A12" s="85" t="s">
        <v>115</v>
      </c>
      <c r="B12" s="157">
        <v>5075.193002</v>
      </c>
      <c r="C12" s="157">
        <v>7047.382069481906</v>
      </c>
      <c r="D12" s="162">
        <f>C12-B12</f>
        <v>1972.189067481906</v>
      </c>
      <c r="E12" s="120">
        <f>C12/B12-1</f>
        <v>0.3885939050406</v>
      </c>
    </row>
    <row r="13" spans="1:5" ht="12.75">
      <c r="A13" s="86" t="s">
        <v>116</v>
      </c>
      <c r="B13" s="158">
        <v>2263.387222341027</v>
      </c>
      <c r="C13" s="158">
        <v>2117.4612368004</v>
      </c>
      <c r="D13" s="173">
        <f>C13-B13</f>
        <v>-145.92598554062715</v>
      </c>
      <c r="E13" s="121">
        <f>C13/B13-1</f>
        <v>-0.06447239080447553</v>
      </c>
    </row>
    <row r="15" s="90" customFormat="1" ht="12.75"/>
    <row r="16" spans="1:5" ht="12.75">
      <c r="A16" s="143" t="s">
        <v>142</v>
      </c>
      <c r="B16" s="138">
        <f>B10</f>
        <v>2008</v>
      </c>
      <c r="C16" s="138">
        <f>C10</f>
        <v>2009</v>
      </c>
      <c r="D16" s="82" t="s">
        <v>109</v>
      </c>
      <c r="E16" s="78" t="s">
        <v>110</v>
      </c>
    </row>
    <row r="17" spans="1:5" ht="12.75">
      <c r="A17" s="91" t="s">
        <v>108</v>
      </c>
      <c r="B17" s="174">
        <f>B7</f>
        <v>54.41412871000021</v>
      </c>
      <c r="C17" s="175">
        <f>D7</f>
        <v>53.0237303900005</v>
      </c>
      <c r="D17" s="165">
        <f>C17-B17</f>
        <v>-1.3903983199997114</v>
      </c>
      <c r="E17" s="117">
        <f>C17/B17-1</f>
        <v>-0.025552156268270565</v>
      </c>
    </row>
    <row r="18" spans="1:5" ht="12.75">
      <c r="A18" s="85" t="s">
        <v>117</v>
      </c>
      <c r="B18">
        <v>528.3</v>
      </c>
      <c r="C18" s="154">
        <f>GAS!C20</f>
        <v>567.2773644500003</v>
      </c>
      <c r="D18" s="168">
        <f>C18-B18</f>
        <v>38.97736445000032</v>
      </c>
      <c r="E18" s="120">
        <f>C18/B18-1</f>
        <v>0.07377884620480857</v>
      </c>
    </row>
    <row r="19" spans="1:5" ht="12.75">
      <c r="A19" s="86" t="s">
        <v>114</v>
      </c>
      <c r="B19" s="176">
        <f>B17/B18</f>
        <v>0.1029985400530006</v>
      </c>
      <c r="C19" s="177">
        <f>C17/C18</f>
        <v>0.09347055552165259</v>
      </c>
      <c r="D19" s="155" t="s">
        <v>148</v>
      </c>
      <c r="E19" s="83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87" customWidth="1"/>
    <col min="2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84" t="s">
        <v>140</v>
      </c>
      <c r="B2" s="138">
        <v>2008</v>
      </c>
      <c r="C2" s="139" t="s">
        <v>2</v>
      </c>
      <c r="D2" s="138">
        <v>2009</v>
      </c>
      <c r="E2" s="142" t="s">
        <v>2</v>
      </c>
      <c r="F2" s="77" t="s">
        <v>109</v>
      </c>
      <c r="G2" s="79" t="s">
        <v>110</v>
      </c>
    </row>
    <row r="3" spans="1:7" s="90" customFormat="1" ht="12.75">
      <c r="A3" s="91" t="s">
        <v>106</v>
      </c>
      <c r="B3" s="147">
        <v>459</v>
      </c>
      <c r="C3" s="92"/>
      <c r="D3" s="147">
        <v>471.3929405900001</v>
      </c>
      <c r="E3" s="92"/>
      <c r="F3" s="165">
        <f>D3-B3</f>
        <v>12.39294059000008</v>
      </c>
      <c r="G3" s="126">
        <f>D3/B3-1</f>
        <v>0.026999870566448925</v>
      </c>
    </row>
    <row r="4" spans="1:7" ht="12.75">
      <c r="A4" s="85" t="s">
        <v>107</v>
      </c>
      <c r="B4" s="148">
        <v>-359</v>
      </c>
      <c r="C4" s="166">
        <f>B4/$B$3</f>
        <v>-0.7821350762527233</v>
      </c>
      <c r="D4" s="148">
        <v>-264.51130874918715</v>
      </c>
      <c r="E4" s="166">
        <f>D4/$D$3</f>
        <v>-0.5611270046134381</v>
      </c>
      <c r="F4" s="167">
        <f>D4-B4</f>
        <v>94.48869125081285</v>
      </c>
      <c r="G4" s="156">
        <f>D4/B4-1</f>
        <v>-0.26319969707747315</v>
      </c>
    </row>
    <row r="5" spans="1:7" ht="12.75">
      <c r="A5" s="85" t="s">
        <v>14</v>
      </c>
      <c r="B5" s="148">
        <v>-100.8</v>
      </c>
      <c r="C5" s="166">
        <f>B5/$B$3</f>
        <v>-0.2196078431372549</v>
      </c>
      <c r="D5" s="148">
        <v>-104.69982956081287</v>
      </c>
      <c r="E5" s="166">
        <f>D5/$D$3</f>
        <v>-0.2221073345514456</v>
      </c>
      <c r="F5" s="167">
        <f>D5-B5</f>
        <v>-3.8998295608128757</v>
      </c>
      <c r="G5" s="156">
        <f>D5/B5-1</f>
        <v>0.038688785325524666</v>
      </c>
    </row>
    <row r="6" spans="1:7" ht="12.75">
      <c r="A6" s="85" t="s">
        <v>17</v>
      </c>
      <c r="B6" s="149">
        <v>131</v>
      </c>
      <c r="C6" s="166">
        <f>B6/$B$3</f>
        <v>0.28540305010893247</v>
      </c>
      <c r="D6" s="149">
        <v>29.26270168</v>
      </c>
      <c r="E6" s="166">
        <f>D6/$D$3</f>
        <v>0.062077089324618466</v>
      </c>
      <c r="F6" s="168">
        <f>D6-B6</f>
        <v>-101.73729832000001</v>
      </c>
      <c r="G6" s="156">
        <f>D6/B6-1</f>
        <v>-0.7766205978625954</v>
      </c>
    </row>
    <row r="7" spans="1:7" s="90" customFormat="1" ht="12.75">
      <c r="A7" s="108" t="s">
        <v>108</v>
      </c>
      <c r="B7" s="110">
        <f>SUM(B3:B6)</f>
        <v>130.2</v>
      </c>
      <c r="C7" s="169">
        <f>B7/$B$3</f>
        <v>0.28366013071895424</v>
      </c>
      <c r="D7" s="109">
        <f>SUM(D3:D6)</f>
        <v>131.44450396000005</v>
      </c>
      <c r="E7" s="169">
        <f>D7/$D$3</f>
        <v>0.2788427501597347</v>
      </c>
      <c r="F7" s="163">
        <f>D7-B7</f>
        <v>1.2445039600000598</v>
      </c>
      <c r="G7" s="127">
        <f>D7/B7-1</f>
        <v>0.009558402150538159</v>
      </c>
    </row>
    <row r="10" spans="1:5" ht="12.75">
      <c r="A10" s="84" t="s">
        <v>143</v>
      </c>
      <c r="B10" s="138">
        <f>B2</f>
        <v>2008</v>
      </c>
      <c r="C10" s="138">
        <f>D2</f>
        <v>2009</v>
      </c>
      <c r="D10" s="82" t="s">
        <v>109</v>
      </c>
      <c r="E10" s="78" t="s">
        <v>110</v>
      </c>
    </row>
    <row r="11" spans="1:5" ht="12.75">
      <c r="A11" s="85" t="s">
        <v>111</v>
      </c>
      <c r="B11" s="111">
        <v>1153.9</v>
      </c>
      <c r="C11" s="111">
        <v>1166.29</v>
      </c>
      <c r="D11" s="162">
        <f>C11-B11</f>
        <v>12.389999999999873</v>
      </c>
      <c r="E11" s="113">
        <f>C11/B11-1</f>
        <v>0.010737498916717048</v>
      </c>
    </row>
    <row r="12" spans="1:5" ht="12.75">
      <c r="A12" s="85" t="s">
        <v>118</v>
      </c>
      <c r="B12" s="80"/>
      <c r="C12" s="80"/>
      <c r="D12" s="162"/>
      <c r="E12" s="113"/>
    </row>
    <row r="13" spans="1:5" ht="12.75">
      <c r="A13" s="122" t="s">
        <v>119</v>
      </c>
      <c r="B13" s="116">
        <v>257</v>
      </c>
      <c r="C13" s="116">
        <v>256.648122376725</v>
      </c>
      <c r="D13" s="162">
        <f>C13-B13</f>
        <v>-0.3518776232750156</v>
      </c>
      <c r="E13" s="113">
        <f>C13/B13-1</f>
        <v>-0.0013691736314203062</v>
      </c>
    </row>
    <row r="14" spans="1:5" ht="12.75">
      <c r="A14" s="122" t="s">
        <v>120</v>
      </c>
      <c r="B14" s="116">
        <v>224.4</v>
      </c>
      <c r="C14" s="116">
        <v>225.66807995190305</v>
      </c>
      <c r="D14" s="162">
        <f>C14-B14</f>
        <v>1.2680799519030472</v>
      </c>
      <c r="E14" s="113">
        <f>C14/B14-1</f>
        <v>0.005650980177821063</v>
      </c>
    </row>
    <row r="15" spans="1:5" ht="12.75">
      <c r="A15" s="115" t="s">
        <v>121</v>
      </c>
      <c r="B15" s="81">
        <v>224.3</v>
      </c>
      <c r="C15" s="159">
        <v>226.19478445990308</v>
      </c>
      <c r="D15" s="173">
        <f>C15-B15</f>
        <v>1.8947844599030645</v>
      </c>
      <c r="E15" s="114">
        <f>C15/B15-1</f>
        <v>0.00844754551896143</v>
      </c>
    </row>
    <row r="18" spans="1:10" ht="12.75">
      <c r="A18" s="143" t="s">
        <v>142</v>
      </c>
      <c r="B18" s="138">
        <f>B10</f>
        <v>2008</v>
      </c>
      <c r="C18" s="138">
        <f>C10</f>
        <v>2009</v>
      </c>
      <c r="D18" s="82" t="s">
        <v>109</v>
      </c>
      <c r="E18" s="78" t="s">
        <v>110</v>
      </c>
      <c r="J18" s="105"/>
    </row>
    <row r="19" spans="1:5" s="90" customFormat="1" ht="12.75">
      <c r="A19" s="91" t="s">
        <v>108</v>
      </c>
      <c r="B19" s="90">
        <f>B7</f>
        <v>130.2</v>
      </c>
      <c r="C19" s="178">
        <f>D7</f>
        <v>131.44450396000005</v>
      </c>
      <c r="D19" s="118">
        <f>C19-B19</f>
        <v>1.2445039600000598</v>
      </c>
      <c r="E19" s="117">
        <f>C19/B19-1</f>
        <v>0.009558402150538159</v>
      </c>
    </row>
    <row r="20" spans="1:5" ht="12.75">
      <c r="A20" s="85" t="s">
        <v>117</v>
      </c>
      <c r="B20">
        <v>528.3</v>
      </c>
      <c r="C20" s="154">
        <f>Electricity!C18</f>
        <v>567.2773644500003</v>
      </c>
      <c r="D20" s="112">
        <f>C20-B20</f>
        <v>38.97736445000032</v>
      </c>
      <c r="E20" s="113">
        <f>C20/B20-1</f>
        <v>0.07377884620480857</v>
      </c>
    </row>
    <row r="21" spans="1:5" ht="12.75">
      <c r="A21" s="86" t="s">
        <v>114</v>
      </c>
      <c r="B21" s="107">
        <f>B19/B20</f>
        <v>0.24645088018171493</v>
      </c>
      <c r="C21" s="107">
        <f>C19/C20</f>
        <v>0.23171117375261593</v>
      </c>
      <c r="D21" s="164" t="s">
        <v>149</v>
      </c>
      <c r="E21" s="83"/>
    </row>
  </sheetData>
  <printOptions/>
  <pageMargins left="0.75" right="0.75" top="1" bottom="1" header="0.5" footer="0.5"/>
  <pageSetup orientation="portrait" paperSize="9"/>
  <ignoredErrors>
    <ignoredError sqref="B7" formulaRange="1"/>
    <ignoredError sqref="C7" formula="1"/>
    <ignoredError sqref="D7" formula="1" formulaRange="1"/>
    <ignoredError sqref="C21 E4:E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D36" sqref="D36"/>
    </sheetView>
  </sheetViews>
  <sheetFormatPr defaultColWidth="9.140625" defaultRowHeight="12.75"/>
  <cols>
    <col min="1" max="1" width="48.28125" style="87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84" t="s">
        <v>140</v>
      </c>
      <c r="B2" s="138">
        <v>2008</v>
      </c>
      <c r="C2" s="139" t="s">
        <v>2</v>
      </c>
      <c r="D2" s="138">
        <v>2009</v>
      </c>
      <c r="E2" s="142" t="s">
        <v>2</v>
      </c>
      <c r="F2" s="77" t="s">
        <v>109</v>
      </c>
      <c r="G2" s="79" t="s">
        <v>110</v>
      </c>
    </row>
    <row r="3" spans="1:7" s="90" customFormat="1" ht="12.75">
      <c r="A3" s="91" t="s">
        <v>106</v>
      </c>
      <c r="B3" s="147">
        <v>632.1</v>
      </c>
      <c r="C3" s="92"/>
      <c r="D3" s="147">
        <v>642.4064679400001</v>
      </c>
      <c r="E3" s="92"/>
      <c r="F3" s="165">
        <f>D3-B3</f>
        <v>10.306467940000061</v>
      </c>
      <c r="G3" s="126">
        <f>D3/B3-1</f>
        <v>0.016305122512260795</v>
      </c>
    </row>
    <row r="4" spans="1:7" ht="12.75">
      <c r="A4" s="85" t="s">
        <v>107</v>
      </c>
      <c r="B4" s="148">
        <v>-328</v>
      </c>
      <c r="C4" s="166">
        <f>B4/$B$3</f>
        <v>-0.51890523651321</v>
      </c>
      <c r="D4" s="148">
        <v>-327.269418466862</v>
      </c>
      <c r="E4" s="166">
        <f>D4/$D$3</f>
        <v>-0.5094429069438146</v>
      </c>
      <c r="F4" s="167">
        <f>D4-B4</f>
        <v>0.730581533137979</v>
      </c>
      <c r="G4" s="156">
        <f>D4/B4-1</f>
        <v>-0.002227382722981619</v>
      </c>
    </row>
    <row r="5" spans="1:7" ht="12.75">
      <c r="A5" s="85" t="s">
        <v>14</v>
      </c>
      <c r="B5" s="148">
        <v>-142.1</v>
      </c>
      <c r="C5" s="166">
        <f>B5/$B$3</f>
        <v>-0.22480620155038758</v>
      </c>
      <c r="D5" s="148">
        <v>-142.38862619313795</v>
      </c>
      <c r="E5" s="166">
        <f>D5/$D$3</f>
        <v>-0.22164880538910897</v>
      </c>
      <c r="F5" s="167">
        <f>D5-B5</f>
        <v>-0.2886261931379579</v>
      </c>
      <c r="G5" s="156">
        <f>D5/B5-1</f>
        <v>0.0020311484386907885</v>
      </c>
    </row>
    <row r="6" spans="1:7" ht="12.75">
      <c r="A6" s="85" t="s">
        <v>17</v>
      </c>
      <c r="B6" s="149">
        <v>24.2</v>
      </c>
      <c r="C6" s="166">
        <f>B6/$B$3</f>
        <v>0.03828508147445024</v>
      </c>
      <c r="D6" s="149">
        <v>14.513644969999998</v>
      </c>
      <c r="E6" s="166">
        <f>D6/$D$3</f>
        <v>0.02259261961751536</v>
      </c>
      <c r="F6" s="168">
        <f>D6-B6</f>
        <v>-9.686355030000001</v>
      </c>
      <c r="G6" s="156">
        <f>D6/B6-1</f>
        <v>-0.4002626045454546</v>
      </c>
    </row>
    <row r="7" spans="1:7" s="90" customFormat="1" ht="12.75">
      <c r="A7" s="108" t="s">
        <v>108</v>
      </c>
      <c r="B7" s="123">
        <f>SUM(B3:B6)</f>
        <v>186.20000000000002</v>
      </c>
      <c r="C7" s="169">
        <f>B7/$B$3</f>
        <v>0.29457364341085274</v>
      </c>
      <c r="D7" s="123">
        <f>SUM(D3:D6)</f>
        <v>187.2620682500001</v>
      </c>
      <c r="E7" s="169">
        <f>D7/$D$3</f>
        <v>0.2915009072845919</v>
      </c>
      <c r="F7" s="163">
        <f>D7-B7</f>
        <v>1.0620682500000953</v>
      </c>
      <c r="G7" s="127">
        <f>D7/B7-1</f>
        <v>0.005703911117078908</v>
      </c>
    </row>
    <row r="10" spans="1:7" ht="12.75">
      <c r="A10" s="143" t="s">
        <v>122</v>
      </c>
      <c r="B10" s="138">
        <f>B2</f>
        <v>2008</v>
      </c>
      <c r="C10" s="82" t="s">
        <v>2</v>
      </c>
      <c r="D10" s="138">
        <f>D2</f>
        <v>2009</v>
      </c>
      <c r="E10" s="82" t="s">
        <v>2</v>
      </c>
      <c r="F10" s="82" t="s">
        <v>109</v>
      </c>
      <c r="G10" s="78" t="s">
        <v>110</v>
      </c>
    </row>
    <row r="11" spans="1:7" ht="12.75">
      <c r="A11" s="85" t="s">
        <v>123</v>
      </c>
      <c r="B11" s="157">
        <v>1762.5</v>
      </c>
      <c r="C11" s="140">
        <f>B11/$B$15</f>
        <v>0.34168908708215423</v>
      </c>
      <c r="D11" s="157">
        <v>1793.91008188</v>
      </c>
      <c r="E11" s="140">
        <f>D11/$D$15</f>
        <v>0.35072675888497834</v>
      </c>
      <c r="F11" s="162">
        <f>D11-B11</f>
        <v>31.410081880000007</v>
      </c>
      <c r="G11" s="113">
        <f>D11/B11-1</f>
        <v>0.017821323052482185</v>
      </c>
    </row>
    <row r="12" spans="1:7" ht="12.75">
      <c r="A12" s="85" t="s">
        <v>124</v>
      </c>
      <c r="B12" s="157">
        <v>1650.7015338499998</v>
      </c>
      <c r="C12" s="140">
        <f>B12/$B$15</f>
        <v>0.3200151490191876</v>
      </c>
      <c r="D12" s="157">
        <v>1530.75086431</v>
      </c>
      <c r="E12" s="140">
        <f>D12/$B$15</f>
        <v>0.29676077468159</v>
      </c>
      <c r="F12" s="162">
        <f aca="true" t="shared" si="0" ref="F12:F22">D12-B12</f>
        <v>-119.95066953999981</v>
      </c>
      <c r="G12" s="156">
        <f aca="true" t="shared" si="1" ref="G12:G22">D12/B12-1</f>
        <v>-0.07266647972406848</v>
      </c>
    </row>
    <row r="13" spans="1:7" ht="12.75" customHeight="1">
      <c r="A13" s="85" t="s">
        <v>125</v>
      </c>
      <c r="B13" s="157">
        <v>1744.9965668</v>
      </c>
      <c r="C13" s="140">
        <f>B13/$B$15</f>
        <v>0.33829576389865834</v>
      </c>
      <c r="D13" s="157">
        <v>1790.1757078</v>
      </c>
      <c r="E13" s="140">
        <f>D13/$B$15</f>
        <v>0.3470544699658617</v>
      </c>
      <c r="F13" s="162">
        <f t="shared" si="0"/>
        <v>45.17914100000007</v>
      </c>
      <c r="G13" s="113">
        <f t="shared" si="1"/>
        <v>0.02589067615350693</v>
      </c>
    </row>
    <row r="14" spans="1:7" s="90" customFormat="1" ht="12.75">
      <c r="A14" s="85" t="s">
        <v>126</v>
      </c>
      <c r="B14" s="157">
        <v>0</v>
      </c>
      <c r="C14" s="140">
        <f>B14/$B$15</f>
        <v>0</v>
      </c>
      <c r="D14" s="157">
        <v>0</v>
      </c>
      <c r="E14" s="140">
        <f>D14/$B$15</f>
        <v>0</v>
      </c>
      <c r="F14" s="162">
        <f t="shared" si="0"/>
        <v>0</v>
      </c>
      <c r="G14" s="113"/>
    </row>
    <row r="15" spans="1:7" ht="12.75">
      <c r="A15" s="108" t="s">
        <v>127</v>
      </c>
      <c r="B15" s="131">
        <f>SUM(B11:B14)</f>
        <v>5158.198100649999</v>
      </c>
      <c r="C15" s="141">
        <f>B15/$B$15</f>
        <v>1</v>
      </c>
      <c r="D15" s="131">
        <f>SUM(D11:D14)</f>
        <v>5114.83665399</v>
      </c>
      <c r="E15" s="141">
        <f>D15/$B$15</f>
        <v>0.9915936833340048</v>
      </c>
      <c r="F15" s="163">
        <f t="shared" si="0"/>
        <v>-43.361446659999274</v>
      </c>
      <c r="G15" s="161">
        <f t="shared" si="1"/>
        <v>-0.008406316665995228</v>
      </c>
    </row>
    <row r="16" spans="1:7" ht="12.75">
      <c r="A16" s="85" t="s">
        <v>128</v>
      </c>
      <c r="B16" s="157">
        <v>1597.8</v>
      </c>
      <c r="C16" s="140">
        <f aca="true" t="shared" si="2" ref="C16:C22">B16/$B$22</f>
        <v>0.3097592183319763</v>
      </c>
      <c r="D16" s="157">
        <v>1400.39873</v>
      </c>
      <c r="E16" s="140">
        <f aca="true" t="shared" si="3" ref="E16:E22">D16/$B$22</f>
        <v>0.2714898084603156</v>
      </c>
      <c r="F16" s="162">
        <f t="shared" si="0"/>
        <v>-197.40127000000007</v>
      </c>
      <c r="G16" s="160">
        <f t="shared" si="1"/>
        <v>-0.1235456690449368</v>
      </c>
    </row>
    <row r="17" spans="1:7" ht="12.75">
      <c r="A17" s="85" t="s">
        <v>129</v>
      </c>
      <c r="B17" s="157">
        <v>622.4</v>
      </c>
      <c r="C17" s="140">
        <f t="shared" si="2"/>
        <v>0.1206622465201039</v>
      </c>
      <c r="D17" s="157">
        <v>734.492</v>
      </c>
      <c r="E17" s="140">
        <f t="shared" si="3"/>
        <v>0.14239308285836144</v>
      </c>
      <c r="F17" s="162">
        <f t="shared" si="0"/>
        <v>112.09199999999998</v>
      </c>
      <c r="G17" s="160">
        <f t="shared" si="1"/>
        <v>0.1800964010282775</v>
      </c>
    </row>
    <row r="18" spans="1:7" ht="12.75">
      <c r="A18" s="85" t="s">
        <v>130</v>
      </c>
      <c r="B18" s="157">
        <v>343.9</v>
      </c>
      <c r="C18" s="140">
        <f t="shared" si="2"/>
        <v>0.06667054398821294</v>
      </c>
      <c r="D18" s="157">
        <v>290.6126213</v>
      </c>
      <c r="E18" s="140">
        <f t="shared" si="3"/>
        <v>0.05633992890930945</v>
      </c>
      <c r="F18" s="162">
        <f t="shared" si="0"/>
        <v>-53.28737869999998</v>
      </c>
      <c r="G18" s="160">
        <f t="shared" si="1"/>
        <v>-0.15495021430648437</v>
      </c>
    </row>
    <row r="19" spans="1:7" ht="12.75">
      <c r="A19" s="85" t="s">
        <v>131</v>
      </c>
      <c r="B19" s="157">
        <v>352.2</v>
      </c>
      <c r="C19" s="140">
        <f t="shared" si="2"/>
        <v>0.06827963242991741</v>
      </c>
      <c r="D19" s="157">
        <v>401.95845</v>
      </c>
      <c r="E19" s="140">
        <f t="shared" si="3"/>
        <v>0.07792610794463185</v>
      </c>
      <c r="F19" s="162">
        <f t="shared" si="0"/>
        <v>49.75845000000004</v>
      </c>
      <c r="G19" s="160">
        <f t="shared" si="1"/>
        <v>0.1412789608177174</v>
      </c>
    </row>
    <row r="20" spans="1:7" ht="12.75">
      <c r="A20" s="85" t="s">
        <v>132</v>
      </c>
      <c r="B20" s="157">
        <v>1057.9</v>
      </c>
      <c r="C20" s="140">
        <f t="shared" si="2"/>
        <v>0.2050909231902602</v>
      </c>
      <c r="D20" s="157">
        <v>1084.637</v>
      </c>
      <c r="E20" s="140">
        <f t="shared" si="3"/>
        <v>0.210274320499399</v>
      </c>
      <c r="F20" s="162">
        <f t="shared" si="0"/>
        <v>26.736999999999853</v>
      </c>
      <c r="G20" s="160">
        <f t="shared" si="1"/>
        <v>0.02527365535494841</v>
      </c>
    </row>
    <row r="21" spans="1:7" s="90" customFormat="1" ht="12.75">
      <c r="A21" s="85" t="s">
        <v>133</v>
      </c>
      <c r="B21" s="157">
        <v>1184</v>
      </c>
      <c r="C21" s="140">
        <f t="shared" si="2"/>
        <v>0.2295374355395293</v>
      </c>
      <c r="D21" s="157">
        <v>1202.69</v>
      </c>
      <c r="E21" s="140">
        <f t="shared" si="3"/>
        <v>0.23316079252452407</v>
      </c>
      <c r="F21" s="162">
        <f t="shared" si="0"/>
        <v>18.690000000000055</v>
      </c>
      <c r="G21" s="160">
        <f t="shared" si="1"/>
        <v>0.015785472972972947</v>
      </c>
    </row>
    <row r="22" spans="1:7" ht="12.75">
      <c r="A22" s="108" t="s">
        <v>127</v>
      </c>
      <c r="B22" s="131">
        <f>SUM(B16:B21)</f>
        <v>5158.2</v>
      </c>
      <c r="C22" s="141">
        <f t="shared" si="2"/>
        <v>1</v>
      </c>
      <c r="D22" s="131">
        <f>SUM(D16:D21)</f>
        <v>5114.788801299999</v>
      </c>
      <c r="E22" s="141">
        <f t="shared" si="3"/>
        <v>0.9915840411965413</v>
      </c>
      <c r="F22" s="163">
        <f t="shared" si="0"/>
        <v>-43.41119870000057</v>
      </c>
      <c r="G22" s="161">
        <f t="shared" si="1"/>
        <v>-0.00841595880345869</v>
      </c>
    </row>
    <row r="24" spans="1:7" s="90" customFormat="1" ht="12.75">
      <c r="A24" s="87"/>
      <c r="B24"/>
      <c r="C24"/>
      <c r="D24"/>
      <c r="E24"/>
      <c r="F24"/>
      <c r="G24"/>
    </row>
    <row r="25" spans="1:7" ht="12.75">
      <c r="A25" s="143" t="s">
        <v>142</v>
      </c>
      <c r="B25" s="138">
        <f>B10</f>
        <v>2008</v>
      </c>
      <c r="C25" s="138">
        <f>D10</f>
        <v>2009</v>
      </c>
      <c r="D25" s="138" t="s">
        <v>109</v>
      </c>
      <c r="E25" s="78" t="s">
        <v>110</v>
      </c>
      <c r="F25" s="90"/>
      <c r="G25" s="90"/>
    </row>
    <row r="26" spans="1:5" ht="12.75">
      <c r="A26" s="91" t="s">
        <v>108</v>
      </c>
      <c r="B26" s="179">
        <f>B7</f>
        <v>186.20000000000002</v>
      </c>
      <c r="C26" s="178">
        <f>D7</f>
        <v>187.2620682500001</v>
      </c>
      <c r="D26" s="118">
        <f>C26-B26</f>
        <v>1.0620682500000953</v>
      </c>
      <c r="E26" s="117">
        <f>C26/B26-1</f>
        <v>0.005703911117078908</v>
      </c>
    </row>
    <row r="27" spans="1:5" ht="12.75">
      <c r="A27" s="85" t="s">
        <v>113</v>
      </c>
      <c r="B27">
        <v>528.3</v>
      </c>
      <c r="C27" s="154">
        <f>Water!C20</f>
        <v>567.2773644500003</v>
      </c>
      <c r="D27" s="119">
        <f>C27-B27</f>
        <v>38.97736445000032</v>
      </c>
      <c r="E27" s="120">
        <f>C27/B27-1</f>
        <v>0.07377884620480857</v>
      </c>
    </row>
    <row r="28" spans="1:5" ht="12.75">
      <c r="A28" s="86" t="s">
        <v>114</v>
      </c>
      <c r="B28" s="107">
        <f>B26/B27</f>
        <v>0.3524512587544956</v>
      </c>
      <c r="C28" s="107">
        <f>C26/C27</f>
        <v>0.33010671672323594</v>
      </c>
      <c r="D28" s="164" t="s">
        <v>150</v>
      </c>
      <c r="E28" s="83"/>
    </row>
  </sheetData>
  <printOptions/>
  <pageMargins left="0.75" right="0.75" top="1" bottom="1" header="0.5" footer="0.5"/>
  <pageSetup orientation="portrait" paperSize="9"/>
  <ignoredErrors>
    <ignoredError sqref="B7 B15" formulaRange="1"/>
    <ignoredError sqref="C7 C22:D22 C15" formula="1"/>
    <ignoredError sqref="D7 D15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87" customWidth="1"/>
    <col min="2" max="2" width="13.57421875" style="0" customWidth="1"/>
    <col min="3" max="3" width="9.57421875" style="0" bestFit="1" customWidth="1"/>
    <col min="4" max="4" width="12.00390625" style="0" customWidth="1"/>
    <col min="5" max="6" width="8.8515625" style="0" bestFit="1" customWidth="1"/>
    <col min="7" max="7" width="8.57421875" style="0" bestFit="1" customWidth="1"/>
  </cols>
  <sheetData>
    <row r="2" spans="1:7" ht="12.75">
      <c r="A2" s="84" t="s">
        <v>140</v>
      </c>
      <c r="B2" s="138">
        <v>2008</v>
      </c>
      <c r="C2" s="139" t="s">
        <v>2</v>
      </c>
      <c r="D2" s="138">
        <v>2009</v>
      </c>
      <c r="E2" s="142" t="s">
        <v>2</v>
      </c>
      <c r="F2" s="77" t="s">
        <v>109</v>
      </c>
      <c r="G2" s="79" t="s">
        <v>110</v>
      </c>
    </row>
    <row r="3" spans="1:7" ht="12.75">
      <c r="A3" s="91" t="s">
        <v>106</v>
      </c>
      <c r="B3" s="147">
        <v>75.65971508</v>
      </c>
      <c r="C3" s="92"/>
      <c r="D3" s="147">
        <v>108.33882552000003</v>
      </c>
      <c r="E3" s="92"/>
      <c r="F3" s="165">
        <f>D3-B3</f>
        <v>32.67911044000003</v>
      </c>
      <c r="G3" s="126">
        <f>D3/B3-1</f>
        <v>0.4319221980342678</v>
      </c>
    </row>
    <row r="4" spans="1:7" ht="12.75">
      <c r="A4" s="85" t="s">
        <v>107</v>
      </c>
      <c r="B4" s="148">
        <v>-53.02791997999999</v>
      </c>
      <c r="C4" s="166">
        <f>B4/$B$3</f>
        <v>-0.700873905273501</v>
      </c>
      <c r="D4" s="148">
        <v>-72.95673405000005</v>
      </c>
      <c r="E4" s="166">
        <f>D4/$D$3</f>
        <v>-0.673412635773237</v>
      </c>
      <c r="F4" s="167">
        <f>D4-B4</f>
        <v>-19.928814070000058</v>
      </c>
      <c r="G4" s="156">
        <f>D4/B4-1</f>
        <v>0.37581738219255834</v>
      </c>
    </row>
    <row r="5" spans="1:7" ht="12.75">
      <c r="A5" s="85" t="s">
        <v>14</v>
      </c>
      <c r="B5" s="148">
        <v>-11.48453598</v>
      </c>
      <c r="C5" s="166">
        <f>B5/$B$3</f>
        <v>-0.15179195385360153</v>
      </c>
      <c r="D5" s="148">
        <v>-17.378261580000007</v>
      </c>
      <c r="E5" s="166">
        <f>D5/$D$3</f>
        <v>-0.16040659012674888</v>
      </c>
      <c r="F5" s="167">
        <f>D5-B5</f>
        <v>-5.893725600000007</v>
      </c>
      <c r="G5" s="156">
        <f>D5/B5-1</f>
        <v>0.5131879607729704</v>
      </c>
    </row>
    <row r="6" spans="1:7" s="90" customFormat="1" ht="12.75">
      <c r="A6" s="85" t="s">
        <v>17</v>
      </c>
      <c r="B6" s="149">
        <v>2.3880730500000027</v>
      </c>
      <c r="C6" s="166">
        <f>B6/$B$3</f>
        <v>0.03156333654541173</v>
      </c>
      <c r="D6" s="149">
        <v>3.1378666</v>
      </c>
      <c r="E6" s="166">
        <f>D6/$D$3</f>
        <v>0.0289634540981869</v>
      </c>
      <c r="F6" s="168">
        <f>D6-B6</f>
        <v>0.7497935499999975</v>
      </c>
      <c r="G6" s="156">
        <f>D6/B6-1</f>
        <v>0.31397429404431176</v>
      </c>
    </row>
    <row r="7" spans="1:7" ht="12.75">
      <c r="A7" s="108" t="s">
        <v>108</v>
      </c>
      <c r="B7" s="109">
        <f>SUM(B3:B6)</f>
        <v>13.535332170000007</v>
      </c>
      <c r="C7" s="169">
        <f>B7/$B$3</f>
        <v>0.1788974774183092</v>
      </c>
      <c r="D7" s="109">
        <f>SUM(D3:D6)</f>
        <v>21.14169648999997</v>
      </c>
      <c r="E7" s="169">
        <f>D7/$D$3</f>
        <v>0.19514422819820101</v>
      </c>
      <c r="F7" s="163">
        <f>D7-B7</f>
        <v>7.606364319999962</v>
      </c>
      <c r="G7" s="127">
        <f>D7/B7-1</f>
        <v>0.5619636241258168</v>
      </c>
    </row>
    <row r="10" spans="1:5" ht="12.75">
      <c r="A10" s="84"/>
      <c r="B10" s="138">
        <f>B2</f>
        <v>2008</v>
      </c>
      <c r="C10" s="138">
        <f>D2</f>
        <v>2009</v>
      </c>
      <c r="D10" s="82" t="s">
        <v>109</v>
      </c>
      <c r="E10" s="78" t="s">
        <v>110</v>
      </c>
    </row>
    <row r="11" spans="1:5" ht="12.75">
      <c r="A11" s="91" t="s">
        <v>134</v>
      </c>
      <c r="B11" s="80"/>
      <c r="C11" s="144"/>
      <c r="D11" s="112"/>
      <c r="E11" s="113"/>
    </row>
    <row r="12" spans="1:5" ht="12.75">
      <c r="A12" s="85" t="s">
        <v>135</v>
      </c>
      <c r="B12" s="80">
        <v>326.8</v>
      </c>
      <c r="C12" s="80">
        <v>331.46</v>
      </c>
      <c r="D12" s="162">
        <f>C12-B12</f>
        <v>4.659999999999968</v>
      </c>
      <c r="E12" s="113">
        <f>C12/B12-1</f>
        <v>0.014259485924112525</v>
      </c>
    </row>
    <row r="13" spans="1:5" ht="12.75">
      <c r="A13" s="86" t="s">
        <v>136</v>
      </c>
      <c r="B13" s="81">
        <v>64</v>
      </c>
      <c r="C13" s="81">
        <v>61</v>
      </c>
      <c r="D13" s="180">
        <f>C13-B13</f>
        <v>-3</v>
      </c>
      <c r="E13" s="114">
        <f>C13/B13-1</f>
        <v>-0.046875</v>
      </c>
    </row>
    <row r="16" spans="1:5" ht="12.75">
      <c r="A16" s="143" t="s">
        <v>142</v>
      </c>
      <c r="B16" s="138">
        <f>B10</f>
        <v>2008</v>
      </c>
      <c r="C16" s="138">
        <f>C10</f>
        <v>2009</v>
      </c>
      <c r="D16" s="82" t="s">
        <v>109</v>
      </c>
      <c r="E16" s="78" t="s">
        <v>110</v>
      </c>
    </row>
    <row r="17" spans="1:5" ht="12.75">
      <c r="A17" s="91" t="s">
        <v>108</v>
      </c>
      <c r="B17" s="174">
        <f>B7</f>
        <v>13.535332170000007</v>
      </c>
      <c r="C17" s="178">
        <f>D7</f>
        <v>21.14169648999997</v>
      </c>
      <c r="D17" s="118">
        <f>C17-B17</f>
        <v>7.606364319999962</v>
      </c>
      <c r="E17" s="117">
        <f>C17/B17-1</f>
        <v>0.5619636241258168</v>
      </c>
    </row>
    <row r="18" spans="1:5" ht="12.75">
      <c r="A18" s="85" t="s">
        <v>117</v>
      </c>
      <c r="B18">
        <v>528.3</v>
      </c>
      <c r="C18" s="154">
        <f>Waste!C27</f>
        <v>567.2773644500003</v>
      </c>
      <c r="D18" s="112">
        <f>C18-B18</f>
        <v>38.97736445000032</v>
      </c>
      <c r="E18" s="113">
        <f>C18/B18-1</f>
        <v>0.07377884620480857</v>
      </c>
    </row>
    <row r="19" spans="1:5" ht="12.75">
      <c r="A19" s="86" t="s">
        <v>114</v>
      </c>
      <c r="B19" s="107">
        <f>B17/B18</f>
        <v>0.02562054168086316</v>
      </c>
      <c r="C19" s="107">
        <f>C17/C18</f>
        <v>0.03726871159489635</v>
      </c>
      <c r="D19" s="164" t="s">
        <v>150</v>
      </c>
      <c r="E19" s="83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 C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2010-03-30T07:27:46Z</dcterms:modified>
  <cp:category/>
  <cp:version/>
  <cp:contentType/>
  <cp:contentStatus/>
</cp:coreProperties>
</file>