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Balance Sheet" sheetId="2" r:id="rId2"/>
    <sheet name="Cash Flow statement" sheetId="3" r:id="rId3"/>
    <sheet name="GAS" sheetId="4" r:id="rId4"/>
    <sheet name="Electricity" sheetId="5" r:id="rId5"/>
    <sheet name="Water" sheetId="6" r:id="rId6"/>
    <sheet name="Waste" sheetId="7" r:id="rId7"/>
    <sheet name="Others" sheetId="8" r:id="rId8"/>
  </sheets>
  <definedNames>
    <definedName name="_xlnm.Print_Area" localSheetId="2">'Cash Flow statement'!$A$4:$G$53</definedName>
  </definedNames>
  <calcPr fullCalcOnLoad="1"/>
</workbook>
</file>

<file path=xl/sharedStrings.xml><?xml version="1.0" encoding="utf-8"?>
<sst xmlns="http://schemas.openxmlformats.org/spreadsheetml/2006/main" count="260" uniqueCount="157">
  <si>
    <t xml:space="preserve">€ /000 </t>
  </si>
  <si>
    <t>(a+b+c)</t>
  </si>
  <si>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</si>
  <si>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</si>
  <si>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</si>
  <si>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</si>
  <si>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</si>
  <si>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</si>
  <si>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</si>
  <si>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</si>
  <si>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</si>
  <si>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</si>
  <si>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</si>
  <si>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</si>
  <si>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</si>
  <si>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</si>
  <si>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</si>
  <si>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</si>
  <si>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</si>
  <si>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</si>
  <si>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</si>
  <si>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</si>
  <si>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Balance Sheet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</si>
  <si>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</si>
  <si>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</si>
  <si>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</si>
  <si>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</si>
  <si>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</si>
  <si>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</si>
  <si>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</si>
  <si>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</si>
  <si>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</si>
  <si>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</si>
  <si>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</si>
  <si>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</si>
  <si>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Work in progress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</si>
  <si>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</si>
  <si>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</si>
  <si>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</si>
  <si>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</si>
  <si>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</si>
  <si>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</si>
  <si>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-Reserve on own shares (at nominal value)</t>
  </si>
  <si>
    <t>Reserves</t>
  </si>
  <si>
    <t>-Reserve on own shares (on value exceding nominal value)</t>
  </si>
  <si>
    <t>Reserves on derivatives valued at fair value</t>
  </si>
  <si>
    <t>Net profit of the period</t>
  </si>
  <si>
    <t>Net profit from past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</si>
  <si>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</si>
  <si>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</si>
  <si>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</si>
  <si>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</si>
  <si>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</si>
  <si>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</si>
  <si>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Leasings - due after 12 months</t>
  </si>
  <si>
    <t>Loan - due after 12 months</t>
  </si>
  <si>
    <t>Current liabilities</t>
  </si>
  <si>
    <t>Banks - due within 12 months</t>
  </si>
  <si>
    <t>Leasings - due within 12 months</t>
  </si>
  <si>
    <t>Commercial debts</t>
  </si>
  <si>
    <t>Fiscal debts</t>
  </si>
  <si>
    <t>Other current liabilities</t>
  </si>
  <si>
    <t>Total liabilities</t>
  </si>
  <si>
    <t>Net equity and liabilities</t>
  </si>
  <si>
    <t>Cash flow from operations</t>
  </si>
  <si>
    <t xml:space="preserve">Total cash flow </t>
  </si>
  <si>
    <t>Change in deferred tax</t>
  </si>
  <si>
    <t>Accruals/(use)</t>
  </si>
  <si>
    <t>Change in severance indemnity and other:</t>
  </si>
  <si>
    <t>Working capital</t>
  </si>
  <si>
    <t>Change in receivables</t>
  </si>
  <si>
    <t>Change in current assets</t>
  </si>
  <si>
    <t>Change in commercial liabilities</t>
  </si>
  <si>
    <t>Change in tax liabilities</t>
  </si>
  <si>
    <t>Change in other current liabilities</t>
  </si>
  <si>
    <t>Change in working capital</t>
  </si>
  <si>
    <t>Capital expenditure</t>
  </si>
  <si>
    <t>Net capital expenditure (intangible assets)</t>
  </si>
  <si>
    <t>Goodwill</t>
  </si>
  <si>
    <t>Net investments</t>
  </si>
  <si>
    <t>Free cash flows</t>
  </si>
  <si>
    <t>Source of funds</t>
  </si>
  <si>
    <t>Long term loans</t>
  </si>
  <si>
    <t>Change in net equity</t>
  </si>
  <si>
    <t>Change in short term bank debts</t>
  </si>
  <si>
    <t>Dividends</t>
  </si>
  <si>
    <t>Change in leasings</t>
  </si>
  <si>
    <t>Change in derivatives</t>
  </si>
  <si>
    <t>Revenues</t>
  </si>
  <si>
    <t>Operating costs</t>
  </si>
  <si>
    <t>EBITDA</t>
  </si>
  <si>
    <t>Ch.</t>
  </si>
  <si>
    <t>Ch. %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</si>
  <si>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</si>
  <si>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</si>
  <si>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</si>
  <si>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</si>
  <si>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</si>
  <si>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</si>
  <si>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</si>
  <si>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</si>
  <si>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</si>
  <si>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</si>
  <si>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</si>
  <si>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</si>
  <si>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</si>
  <si>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</si>
  <si>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</si>
  <si>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</si>
  <si>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Ianfil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</si>
  <si>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</si>
  <si>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</si>
  <si>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</si>
  <si>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</si>
  <si>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</si>
  <si>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</si>
  <si>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</si>
  <si>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</si>
  <si>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</si>
  <si>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r>
      <t xml:space="preserve">Profit &amp; Loss </t>
    </r>
    <r>
      <rPr>
        <i/>
        <sz val="10"/>
        <color indexed="8"/>
        <rFont val="Arial"/>
        <family val="2"/>
      </rPr>
      <t>(m€)</t>
    </r>
  </si>
  <si>
    <t>- of which Trading (m cubic meter)</t>
  </si>
  <si>
    <t>(m€)</t>
  </si>
  <si>
    <t>Operating data</t>
  </si>
  <si>
    <t>Other non operating costs</t>
  </si>
  <si>
    <t>Change in non current derivatives</t>
  </si>
  <si>
    <t>District Hearting: volumes sold (Gwh)</t>
  </si>
  <si>
    <t>-1.0 p.p.</t>
  </si>
  <si>
    <t>Volumes sold (m cubic meter)</t>
  </si>
  <si>
    <t>Raw Meterials (net of change in stock)</t>
  </si>
  <si>
    <t>+0.5 p.p.</t>
  </si>
  <si>
    <t>of which non recurrent</t>
  </si>
  <si>
    <t>Base</t>
  </si>
  <si>
    <t>Diluted</t>
  </si>
  <si>
    <t>Cash flow</t>
  </si>
  <si>
    <t>(Plusvalenze) Minusvalenze da dismissione immobilizzazioni</t>
  </si>
  <si>
    <t>a)</t>
  </si>
  <si>
    <t>b)</t>
  </si>
  <si>
    <t>c)</t>
  </si>
  <si>
    <t>Consolidated cash flow statement (000€)</t>
  </si>
  <si>
    <t>Depreciation and amortisation tangible assets</t>
  </si>
  <si>
    <t>Depreciation and amortisation intangible assets</t>
  </si>
  <si>
    <t>Change in risks provisions</t>
  </si>
  <si>
    <t>Result of investments valued at equity</t>
  </si>
  <si>
    <t>Total cash flow before change in working capital</t>
  </si>
  <si>
    <t>Free operating cask flows</t>
  </si>
  <si>
    <t>Ne capital expenditure (tangible assets)</t>
  </si>
  <si>
    <t>(increase)/Decrease of other capex</t>
  </si>
  <si>
    <t>Change in ownership interests</t>
  </si>
  <si>
    <t>Change in Net Financial Debts</t>
  </si>
  <si>
    <t>Cash and equivalents (beginning of the year)</t>
  </si>
  <si>
    <t>Cash and equivalents (end of the year)</t>
  </si>
  <si>
    <t>Cash contribution from business aggregations</t>
  </si>
  <si>
    <t>2009*</t>
  </si>
  <si>
    <t>* Data have been reclassified in accordance with IFRIC 12 principle</t>
  </si>
  <si>
    <t>+1.1 p.p.</t>
  </si>
  <si>
    <t>+0.2 p.p.</t>
  </si>
  <si>
    <t>-0.9 p.p.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</si>
</sst>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(#,##0.0\)"/>
    <numFmt numFmtId="192" formatCode="\+0.0"/>
    <numFmt numFmtId="193" formatCode="\+0.0%"/>
    <numFmt numFmtId="194" formatCode="#,##0.0;\-#,##0.0"/>
    <numFmt numFmtId="195" formatCode="0.00000"/>
    <numFmt numFmtId="196" formatCode="0.0000"/>
    <numFmt numFmtId="197" formatCode="\+0.0%;\(0.0%\)"/>
    <numFmt numFmtId="198" formatCode="\(0.0%\);\+0.0%"/>
    <numFmt numFmtId="199" formatCode="_-* #,##0.0_-;\-* #,##0.0_-;_-* &quot;-&quot;??_-;_-@_-"/>
    <numFmt numFmtId="200" formatCode="\+#,##0.0;\(#,##0.0\)"/>
    <numFmt numFmtId="201" formatCode="0.0000000"/>
    <numFmt numFmtId="202" formatCode="0.000000"/>
    <numFmt numFmtId="203" formatCode="0.0%;\(0.0%\)"/>
    <numFmt numFmtId="204" formatCode="\(#,##0.0\);\+#,##0.0"/>
    <numFmt numFmtId="205" formatCode="\+#,##0;\(#,##0\)"/>
    <numFmt numFmtId="206" formatCode="_-* #,##0.0_-;\-* #,##0.0_-;_-* &quot;-&quot;?_-;_-@_-"/>
    <numFmt numFmtId="207" formatCode="dd\ mmmm\ yyyy"/>
    <numFmt numFmtId="208" formatCode="_-* #,##0.000_-;\-* #,##0.000_-;_-* &quot;-&quot;??_-;_-@_-"/>
    <numFmt numFmtId="209" formatCode="_-* #,##0.0000_-;\-* #,##0.0000_-;_-* &quot;-&quot;??_-;_-@_-"/>
    <numFmt numFmtId="210" formatCode="#,##0;\-\(#,##0\)"/>
    <numFmt numFmtId="211" formatCode="#,##0.00\ &quot;EUR&quot;"/>
    <numFmt numFmtId="212" formatCode="#,##0.00\ &quot;EUR&quot;;\-\ #,##0.00\ &quot;EUR&quot;"/>
    <numFmt numFmtId="213" formatCode="#,##0.00;\-\ #,##0.00"/>
    <numFmt numFmtId="214" formatCode="[$-410]dd\-mmm\-yy;@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[$€-2]\ #.##000_);[Red]\([$€-2]\ #.##000\)"/>
    <numFmt numFmtId="219" formatCode="&quot;L.&quot;\ #,##0;\-&quot;L.&quot;\ #,##0"/>
    <numFmt numFmtId="220" formatCode="&quot;L.&quot;\ #,##0;[Red]\-&quot;L.&quot;\ #,##0"/>
    <numFmt numFmtId="221" formatCode="&quot;L.&quot;\ #,##0.00;\-&quot;L.&quot;\ #,##0.00"/>
    <numFmt numFmtId="222" formatCode="&quot;L.&quot;\ #,##0.00;[Red]\-&quot;L.&quot;\ #,##0.00"/>
    <numFmt numFmtId="223" formatCode="_-* #,##0\ &quot;DM&quot;_-;\-* #,##0\ &quot;DM&quot;_-;_-* &quot;-&quot;\ &quot;DM&quot;_-;_-@_-"/>
    <numFmt numFmtId="224" formatCode="_-* #,##0\ _D_M_-;\-* #,##0\ _D_M_-;_-* &quot;-&quot;\ _D_M_-;_-@_-"/>
    <numFmt numFmtId="225" formatCode="_-* #,##0.00\ &quot;DM&quot;_-;\-* #,##0.00\ &quot;DM&quot;_-;_-* &quot;-&quot;??\ &quot;DM&quot;_-;_-@_-"/>
    <numFmt numFmtId="226" formatCode="_-* #,##0.00\ _D_M_-;\-* #,##0.00\ _D_M_-;_-* &quot;-&quot;??\ _D_M_-;_-@_-"/>
  </numFmts>
  <fonts count="55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0"/>
    </font>
    <font>
      <u val="single"/>
      <sz val="8.5"/>
      <color indexed="36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22"/>
      <color indexed="15"/>
      <name val="Arial"/>
      <family val="0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0"/>
    </font>
    <font>
      <b/>
      <sz val="16"/>
      <color indexed="23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43"/>
      </top>
      <bottom style="double">
        <color indexed="43"/>
      </bottom>
    </border>
    <border>
      <left>
        <color indexed="63"/>
      </left>
      <right>
        <color indexed="63"/>
      </right>
      <top style="double">
        <color indexed="59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22" fillId="8" borderId="0" applyNumberFormat="0" applyBorder="0" applyAlignment="0" applyProtection="0"/>
    <xf numFmtId="0" fontId="26" fillId="13" borderId="1" applyNumberFormat="0" applyAlignment="0" applyProtection="0"/>
    <xf numFmtId="0" fontId="34" fillId="5" borderId="1" applyNumberFormat="0" applyAlignment="0" applyProtection="0"/>
    <xf numFmtId="0" fontId="27" fillId="0" borderId="2" applyNumberFormat="0" applyFill="0" applyAlignment="0" applyProtection="0"/>
    <xf numFmtId="0" fontId="28" fillId="11" borderId="3" applyNumberFormat="0" applyAlignment="0" applyProtection="0"/>
    <xf numFmtId="0" fontId="28" fillId="23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4" fillId="10" borderId="1" applyNumberFormat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37" fontId="1" fillId="0" borderId="0">
      <alignment/>
      <protection/>
    </xf>
    <xf numFmtId="0" fontId="0" fillId="4" borderId="8" applyNumberFormat="0" applyFont="0" applyAlignment="0" applyProtection="0"/>
    <xf numFmtId="0" fontId="0" fillId="4" borderId="1" applyNumberFormat="0" applyFont="0" applyAlignment="0" applyProtection="0"/>
    <xf numFmtId="0" fontId="25" fillId="13" borderId="9" applyNumberFormat="0" applyAlignment="0" applyProtection="0"/>
    <xf numFmtId="9" fontId="0" fillId="0" borderId="0" applyFont="0" applyFill="0" applyBorder="0" applyAlignment="0" applyProtection="0"/>
    <xf numFmtId="4" fontId="12" fillId="27" borderId="9" applyNumberFormat="0" applyProtection="0">
      <alignment vertical="center"/>
    </xf>
    <xf numFmtId="4" fontId="41" fillId="27" borderId="9" applyNumberFormat="0" applyProtection="0">
      <alignment vertical="center"/>
    </xf>
    <xf numFmtId="4" fontId="42" fillId="28" borderId="10">
      <alignment vertical="center"/>
      <protection/>
    </xf>
    <xf numFmtId="4" fontId="43" fillId="28" borderId="10">
      <alignment vertical="center"/>
      <protection/>
    </xf>
    <xf numFmtId="4" fontId="42" fillId="29" borderId="10">
      <alignment vertical="center"/>
      <protection/>
    </xf>
    <xf numFmtId="4" fontId="43" fillId="29" borderId="10">
      <alignment vertical="center"/>
      <protection/>
    </xf>
    <xf numFmtId="4" fontId="12" fillId="27" borderId="9" applyNumberFormat="0" applyProtection="0">
      <alignment horizontal="left" vertical="center" indent="1"/>
    </xf>
    <xf numFmtId="4" fontId="12" fillId="27" borderId="9" applyNumberFormat="0" applyProtection="0">
      <alignment horizontal="left" vertical="center" indent="1"/>
    </xf>
    <xf numFmtId="0" fontId="0" fillId="15" borderId="0">
      <alignment/>
      <protection/>
    </xf>
    <xf numFmtId="0" fontId="0" fillId="2" borderId="9" applyNumberFormat="0" applyProtection="0">
      <alignment horizontal="left" vertical="center" indent="1"/>
    </xf>
    <xf numFmtId="4" fontId="12" fillId="6" borderId="9" applyNumberFormat="0" applyProtection="0">
      <alignment horizontal="right" vertical="center"/>
    </xf>
    <xf numFmtId="4" fontId="12" fillId="3" borderId="9" applyNumberFormat="0" applyProtection="0">
      <alignment horizontal="right" vertical="center"/>
    </xf>
    <xf numFmtId="4" fontId="12" fillId="21" borderId="9" applyNumberFormat="0" applyProtection="0">
      <alignment horizontal="right" vertical="center"/>
    </xf>
    <xf numFmtId="4" fontId="12" fillId="16" borderId="9" applyNumberFormat="0" applyProtection="0">
      <alignment horizontal="right" vertical="center"/>
    </xf>
    <xf numFmtId="4" fontId="12" fillId="20" borderId="9" applyNumberFormat="0" applyProtection="0">
      <alignment horizontal="right" vertical="center"/>
    </xf>
    <xf numFmtId="4" fontId="12" fillId="25" borderId="9" applyNumberFormat="0" applyProtection="0">
      <alignment horizontal="right" vertical="center"/>
    </xf>
    <xf numFmtId="4" fontId="12" fillId="12" borderId="9" applyNumberFormat="0" applyProtection="0">
      <alignment horizontal="right" vertical="center"/>
    </xf>
    <xf numFmtId="4" fontId="12" fillId="26" borderId="9" applyNumberFormat="0" applyProtection="0">
      <alignment horizontal="right" vertical="center"/>
    </xf>
    <xf numFmtId="4" fontId="12" fillId="15" borderId="9" applyNumberFormat="0" applyProtection="0">
      <alignment horizontal="right" vertical="center"/>
    </xf>
    <xf numFmtId="4" fontId="11" fillId="30" borderId="9" applyNumberFormat="0" applyProtection="0">
      <alignment horizontal="left" vertical="center" indent="1"/>
    </xf>
    <xf numFmtId="4" fontId="12" fillId="5" borderId="11" applyNumberFormat="0" applyProtection="0">
      <alignment horizontal="left" vertical="center" indent="1"/>
    </xf>
    <xf numFmtId="4" fontId="44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45" fillId="14" borderId="0">
      <alignment horizontal="left" vertical="center" indent="1"/>
      <protection/>
    </xf>
    <xf numFmtId="4" fontId="12" fillId="5" borderId="9" applyNumberFormat="0" applyProtection="0">
      <alignment horizontal="left" vertical="center" indent="1"/>
    </xf>
    <xf numFmtId="0" fontId="0" fillId="24" borderId="12" applyNumberFormat="0" applyFont="0" applyAlignment="0">
      <protection/>
    </xf>
    <xf numFmtId="0" fontId="0" fillId="5" borderId="13" applyNumberFormat="0" applyAlignment="0">
      <protection/>
    </xf>
    <xf numFmtId="0" fontId="46" fillId="31" borderId="14">
      <alignment horizontal="left" vertical="center"/>
      <protection/>
    </xf>
    <xf numFmtId="0" fontId="0" fillId="24" borderId="15" applyNumberFormat="0" applyFont="0" applyAlignment="0">
      <protection/>
    </xf>
    <xf numFmtId="4" fontId="12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12" fillId="4" borderId="9" applyNumberFormat="0" applyProtection="0">
      <alignment vertical="center"/>
    </xf>
    <xf numFmtId="4" fontId="41" fillId="4" borderId="9" applyNumberFormat="0" applyProtection="0">
      <alignment vertical="center"/>
    </xf>
    <xf numFmtId="4" fontId="47" fillId="28" borderId="16">
      <alignment vertical="center"/>
      <protection/>
    </xf>
    <xf numFmtId="4" fontId="48" fillId="28" borderId="16">
      <alignment vertical="center"/>
      <protection/>
    </xf>
    <xf numFmtId="4" fontId="47" fillId="29" borderId="16">
      <alignment vertical="center"/>
      <protection/>
    </xf>
    <xf numFmtId="4" fontId="48" fillId="29" borderId="16">
      <alignment vertical="center"/>
      <protection/>
    </xf>
    <xf numFmtId="4" fontId="12" fillId="4" borderId="9" applyNumberFormat="0" applyProtection="0">
      <alignment horizontal="left" vertical="center" indent="1"/>
    </xf>
    <xf numFmtId="4" fontId="12" fillId="4" borderId="9" applyNumberFormat="0" applyProtection="0">
      <alignment horizontal="left" vertical="center" indent="1"/>
    </xf>
    <xf numFmtId="4" fontId="12" fillId="5" borderId="9" applyNumberFormat="0" applyProtection="0">
      <alignment horizontal="right" vertical="center"/>
    </xf>
    <xf numFmtId="4" fontId="41" fillId="5" borderId="9" applyNumberFormat="0" applyProtection="0">
      <alignment horizontal="right" vertical="center"/>
    </xf>
    <xf numFmtId="4" fontId="49" fillId="28" borderId="16">
      <alignment vertical="center"/>
      <protection/>
    </xf>
    <xf numFmtId="4" fontId="50" fillId="28" borderId="16">
      <alignment vertical="center"/>
      <protection/>
    </xf>
    <xf numFmtId="4" fontId="49" fillId="29" borderId="16">
      <alignment vertical="center"/>
      <protection/>
    </xf>
    <xf numFmtId="4" fontId="50" fillId="21" borderId="16">
      <alignment vertical="center"/>
      <protection/>
    </xf>
    <xf numFmtId="0" fontId="0" fillId="2" borderId="9" applyNumberFormat="0" applyProtection="0">
      <alignment horizontal="left" vertical="center" indent="1"/>
    </xf>
    <xf numFmtId="4" fontId="44" fillId="14" borderId="17">
      <alignment horizontal="right" vertical="center"/>
      <protection/>
    </xf>
    <xf numFmtId="4" fontId="44" fillId="14" borderId="17">
      <alignment horizontal="left" vertical="center" indent="1"/>
      <protection/>
    </xf>
    <xf numFmtId="4" fontId="44" fillId="32" borderId="17">
      <alignment horizontal="left" vertical="center" indent="1"/>
      <protection/>
    </xf>
    <xf numFmtId="0" fontId="0" fillId="2" borderId="9" applyNumberFormat="0" applyProtection="0">
      <alignment horizontal="left" vertical="center" indent="1"/>
    </xf>
    <xf numFmtId="4" fontId="44" fillId="32" borderId="17">
      <alignment vertical="center"/>
      <protection/>
    </xf>
    <xf numFmtId="4" fontId="51" fillId="32" borderId="17">
      <alignment vertical="center"/>
      <protection/>
    </xf>
    <xf numFmtId="4" fontId="42" fillId="28" borderId="18">
      <alignment vertical="center"/>
      <protection/>
    </xf>
    <xf numFmtId="4" fontId="43" fillId="28" borderId="18">
      <alignment vertical="center"/>
      <protection/>
    </xf>
    <xf numFmtId="4" fontId="42" fillId="29" borderId="16">
      <alignment vertical="center"/>
      <protection/>
    </xf>
    <xf numFmtId="4" fontId="43" fillId="29" borderId="16">
      <alignment vertical="center"/>
      <protection/>
    </xf>
    <xf numFmtId="4" fontId="44" fillId="4" borderId="17">
      <alignment horizontal="left" vertical="center" indent="1"/>
      <protection/>
    </xf>
    <xf numFmtId="0" fontId="52" fillId="0" borderId="0">
      <alignment/>
      <protection/>
    </xf>
    <xf numFmtId="4" fontId="53" fillId="5" borderId="9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10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22" applyNumberFormat="0" applyFill="0" applyAlignment="0" applyProtection="0"/>
    <xf numFmtId="0" fontId="22" fillId="6" borderId="0" applyNumberFormat="0" applyBorder="0" applyAlignment="0" applyProtection="0"/>
    <xf numFmtId="0" fontId="21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37" fontId="2" fillId="13" borderId="23" xfId="83" applyFont="1" applyFill="1" applyBorder="1" applyAlignment="1" applyProtection="1">
      <alignment horizontal="left" vertical="center"/>
      <protection hidden="1"/>
    </xf>
    <xf numFmtId="172" fontId="3" fillId="13" borderId="23" xfId="83" applyNumberFormat="1" applyFont="1" applyFill="1" applyBorder="1" applyAlignment="1" applyProtection="1" quotePrefix="1">
      <alignment horizontal="center" vertical="center" wrapText="1"/>
      <protection/>
    </xf>
    <xf numFmtId="37" fontId="4" fillId="14" borderId="23" xfId="83" applyFont="1" applyFill="1" applyBorder="1" applyAlignment="1" applyProtection="1">
      <alignment horizontal="left" vertical="center" wrapText="1"/>
      <protection hidden="1"/>
    </xf>
    <xf numFmtId="37" fontId="4" fillId="0" borderId="0" xfId="83" applyFont="1" applyAlignment="1" applyProtection="1">
      <alignment wrapText="1"/>
      <protection hidden="1"/>
    </xf>
    <xf numFmtId="37" fontId="1" fillId="0" borderId="0" xfId="83" applyFill="1" applyBorder="1" applyProtection="1">
      <alignment/>
      <protection locked="0"/>
    </xf>
    <xf numFmtId="37" fontId="5" fillId="0" borderId="0" xfId="83" applyFont="1" applyFill="1" applyAlignment="1" applyProtection="1">
      <alignment horizontal="right" wrapText="1"/>
      <protection hidden="1"/>
    </xf>
    <xf numFmtId="37" fontId="6" fillId="0" borderId="0" xfId="83" applyFont="1" applyFill="1" applyBorder="1" applyProtection="1">
      <alignment/>
      <protection locked="0"/>
    </xf>
    <xf numFmtId="37" fontId="2" fillId="0" borderId="0" xfId="83" applyFont="1" applyAlignment="1" applyProtection="1">
      <alignment wrapText="1"/>
      <protection hidden="1"/>
    </xf>
    <xf numFmtId="37" fontId="7" fillId="0" borderId="23" xfId="83" applyFont="1" applyFill="1" applyBorder="1" applyProtection="1">
      <alignment/>
      <protection locked="0"/>
    </xf>
    <xf numFmtId="37" fontId="7" fillId="0" borderId="0" xfId="83" applyFont="1" applyFill="1" applyBorder="1" applyProtection="1">
      <alignment/>
      <protection locked="0"/>
    </xf>
    <xf numFmtId="37" fontId="2" fillId="0" borderId="24" xfId="83" applyFont="1" applyBorder="1" applyAlignment="1" applyProtection="1">
      <alignment wrapText="1"/>
      <protection hidden="1"/>
    </xf>
    <xf numFmtId="37" fontId="1" fillId="0" borderId="24" xfId="83" applyFill="1" applyBorder="1" applyProtection="1">
      <alignment/>
      <protection locked="0"/>
    </xf>
    <xf numFmtId="174" fontId="1" fillId="0" borderId="0" xfId="83" applyNumberFormat="1" applyFill="1" applyBorder="1" applyProtection="1">
      <alignment/>
      <protection locked="0"/>
    </xf>
    <xf numFmtId="37" fontId="3" fillId="14" borderId="23" xfId="83" applyFont="1" applyFill="1" applyBorder="1" applyAlignment="1">
      <alignment vertical="center"/>
      <protection/>
    </xf>
    <xf numFmtId="37" fontId="4" fillId="14" borderId="23" xfId="83" applyFont="1" applyFill="1" applyBorder="1" applyAlignment="1" applyProtection="1">
      <alignment horizontal="center" vertical="center"/>
      <protection hidden="1"/>
    </xf>
    <xf numFmtId="37" fontId="2" fillId="0" borderId="0" xfId="83" applyFont="1" applyFill="1" applyAlignment="1" applyProtection="1">
      <alignment vertical="center"/>
      <protection hidden="1"/>
    </xf>
    <xf numFmtId="37" fontId="2" fillId="0" borderId="0" xfId="83" applyFont="1" applyAlignment="1" applyProtection="1">
      <alignment horizontal="center" vertical="center"/>
      <protection hidden="1"/>
    </xf>
    <xf numFmtId="37" fontId="4" fillId="0" borderId="0" xfId="83" applyFont="1" applyFill="1" applyAlignment="1" applyProtection="1">
      <alignment vertical="center"/>
      <protection hidden="1"/>
    </xf>
    <xf numFmtId="37" fontId="2" fillId="0" borderId="0" xfId="83" applyFont="1" applyFill="1" applyAlignment="1" applyProtection="1">
      <alignment horizontal="right" vertical="center"/>
      <protection hidden="1"/>
    </xf>
    <xf numFmtId="37" fontId="2" fillId="0" borderId="23" xfId="83" applyFont="1" applyBorder="1" applyAlignment="1" applyProtection="1">
      <alignment vertical="center"/>
      <protection hidden="1"/>
    </xf>
    <xf numFmtId="37" fontId="8" fillId="13" borderId="25" xfId="83" applyFont="1" applyFill="1" applyBorder="1" applyAlignment="1" applyProtection="1">
      <alignment vertical="center"/>
      <protection hidden="1"/>
    </xf>
    <xf numFmtId="37" fontId="2" fillId="13" borderId="25" xfId="83" applyFont="1" applyFill="1" applyBorder="1" applyAlignment="1" applyProtection="1">
      <alignment horizontal="right" vertical="center"/>
      <protection hidden="1"/>
    </xf>
    <xf numFmtId="37" fontId="3" fillId="14" borderId="23" xfId="83" applyFont="1" applyFill="1" applyBorder="1" applyAlignment="1">
      <alignment vertical="center" wrapText="1"/>
      <protection/>
    </xf>
    <xf numFmtId="37" fontId="2" fillId="0" borderId="0" xfId="83" applyFont="1" applyFill="1" applyAlignment="1" applyProtection="1">
      <alignment vertical="center" wrapText="1"/>
      <protection hidden="1"/>
    </xf>
    <xf numFmtId="37" fontId="4" fillId="0" borderId="0" xfId="83" applyFont="1" applyFill="1" applyAlignment="1" applyProtection="1">
      <alignment vertical="center" wrapText="1"/>
      <protection hidden="1"/>
    </xf>
    <xf numFmtId="37" fontId="4" fillId="0" borderId="0" xfId="83" applyFont="1" applyFill="1" applyAlignment="1" applyProtection="1" quotePrefix="1">
      <alignment vertical="center" wrapText="1"/>
      <protection hidden="1"/>
    </xf>
    <xf numFmtId="37" fontId="4" fillId="0" borderId="0" xfId="83" applyFont="1" applyFill="1" applyAlignment="1" applyProtection="1">
      <alignment vertical="center" wrapText="1"/>
      <protection hidden="1"/>
    </xf>
    <xf numFmtId="37" fontId="8" fillId="0" borderId="0" xfId="83" applyFont="1" applyFill="1" applyAlignment="1" applyProtection="1">
      <alignment horizontal="right" vertical="center" wrapText="1"/>
      <protection hidden="1"/>
    </xf>
    <xf numFmtId="37" fontId="8" fillId="0" borderId="0" xfId="83" applyFont="1" applyFill="1" applyAlignment="1" applyProtection="1">
      <alignment vertical="center" wrapText="1"/>
      <protection hidden="1"/>
    </xf>
    <xf numFmtId="37" fontId="2" fillId="0" borderId="26" xfId="83" applyFont="1" applyBorder="1" applyAlignment="1" applyProtection="1">
      <alignment vertical="center"/>
      <protection hidden="1"/>
    </xf>
    <xf numFmtId="37" fontId="8" fillId="13" borderId="23" xfId="83" applyFont="1" applyFill="1" applyBorder="1" applyAlignment="1" applyProtection="1">
      <alignment vertical="center" wrapText="1"/>
      <protection hidden="1"/>
    </xf>
    <xf numFmtId="37" fontId="7" fillId="13" borderId="23" xfId="0" applyNumberFormat="1" applyFont="1" applyFill="1" applyBorder="1" applyAlignment="1">
      <alignment horizontal="right" vertical="center" wrapText="1"/>
    </xf>
    <xf numFmtId="37" fontId="8" fillId="0" borderId="23" xfId="83" applyFont="1" applyFill="1" applyBorder="1" applyAlignment="1" applyProtection="1">
      <alignment vertical="center" wrapText="1"/>
      <protection hidden="1"/>
    </xf>
    <xf numFmtId="37" fontId="7" fillId="31" borderId="23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0" fillId="0" borderId="27" xfId="0" applyBorder="1" applyAlignment="1">
      <alignment/>
    </xf>
    <xf numFmtId="0" fontId="12" fillId="0" borderId="28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3" xfId="0" applyBorder="1" applyAlignment="1">
      <alignment/>
    </xf>
    <xf numFmtId="0" fontId="10" fillId="0" borderId="0" xfId="0" applyFont="1" applyFill="1" applyAlignment="1">
      <alignment horizontal="right" wrapText="1"/>
    </xf>
    <xf numFmtId="0" fontId="14" fillId="0" borderId="0" xfId="0" applyFont="1" applyAlignment="1">
      <alignment/>
    </xf>
    <xf numFmtId="0" fontId="11" fillId="0" borderId="28" xfId="0" applyFont="1" applyBorder="1" applyAlignment="1">
      <alignment horizontal="left" wrapText="1"/>
    </xf>
    <xf numFmtId="37" fontId="2" fillId="0" borderId="0" xfId="83" applyFont="1" applyBorder="1" applyAlignment="1" applyProtection="1">
      <alignment vertical="center"/>
      <protection hidden="1"/>
    </xf>
    <xf numFmtId="184" fontId="12" fillId="0" borderId="0" xfId="0" applyNumberFormat="1" applyFont="1" applyBorder="1" applyAlignment="1">
      <alignment wrapText="1"/>
    </xf>
    <xf numFmtId="184" fontId="11" fillId="0" borderId="0" xfId="0" applyNumberFormat="1" applyFont="1" applyBorder="1" applyAlignment="1">
      <alignment wrapText="1"/>
    </xf>
    <xf numFmtId="184" fontId="12" fillId="0" borderId="24" xfId="0" applyNumberFormat="1" applyFont="1" applyBorder="1" applyAlignment="1">
      <alignment wrapText="1"/>
    </xf>
    <xf numFmtId="0" fontId="11" fillId="0" borderId="30" xfId="0" applyFont="1" applyBorder="1" applyAlignment="1">
      <alignment horizontal="left" wrapText="1"/>
    </xf>
    <xf numFmtId="185" fontId="12" fillId="0" borderId="0" xfId="0" applyNumberFormat="1" applyFont="1" applyBorder="1" applyAlignment="1">
      <alignment wrapText="1"/>
    </xf>
    <xf numFmtId="187" fontId="12" fillId="0" borderId="0" xfId="0" applyNumberFormat="1" applyFont="1" applyBorder="1" applyAlignment="1">
      <alignment wrapText="1"/>
    </xf>
    <xf numFmtId="188" fontId="12" fillId="0" borderId="31" xfId="0" applyNumberFormat="1" applyFont="1" applyBorder="1" applyAlignment="1">
      <alignment wrapText="1"/>
    </xf>
    <xf numFmtId="188" fontId="12" fillId="0" borderId="27" xfId="0" applyNumberFormat="1" applyFont="1" applyBorder="1" applyAlignment="1">
      <alignment wrapText="1"/>
    </xf>
    <xf numFmtId="0" fontId="12" fillId="0" borderId="29" xfId="0" applyFont="1" applyBorder="1" applyAlignment="1">
      <alignment horizontal="right" wrapText="1"/>
    </xf>
    <xf numFmtId="180" fontId="12" fillId="0" borderId="0" xfId="0" applyNumberFormat="1" applyFont="1" applyBorder="1" applyAlignment="1">
      <alignment wrapText="1"/>
    </xf>
    <xf numFmtId="0" fontId="12" fillId="0" borderId="28" xfId="0" applyFont="1" applyBorder="1" applyAlignment="1">
      <alignment horizontal="right" wrapText="1"/>
    </xf>
    <xf numFmtId="43" fontId="4" fillId="0" borderId="0" xfId="79" applyFont="1" applyFill="1" applyAlignment="1" applyProtection="1">
      <alignment vertical="center" wrapText="1"/>
      <protection hidden="1"/>
    </xf>
    <xf numFmtId="185" fontId="12" fillId="0" borderId="24" xfId="0" applyNumberFormat="1" applyFont="1" applyBorder="1" applyAlignment="1">
      <alignment wrapText="1"/>
    </xf>
    <xf numFmtId="184" fontId="15" fillId="0" borderId="0" xfId="0" applyNumberFormat="1" applyFont="1" applyBorder="1" applyAlignment="1">
      <alignment wrapText="1"/>
    </xf>
    <xf numFmtId="184" fontId="16" fillId="0" borderId="23" xfId="0" applyNumberFormat="1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5" fillId="0" borderId="28" xfId="0" applyFont="1" applyBorder="1" applyAlignment="1" quotePrefix="1">
      <alignment horizontal="right" wrapText="1"/>
    </xf>
    <xf numFmtId="188" fontId="15" fillId="0" borderId="31" xfId="0" applyNumberFormat="1" applyFont="1" applyBorder="1" applyAlignment="1">
      <alignment wrapText="1"/>
    </xf>
    <xf numFmtId="180" fontId="0" fillId="0" borderId="0" xfId="0" applyNumberFormat="1" applyFill="1" applyAlignment="1">
      <alignment/>
    </xf>
    <xf numFmtId="199" fontId="12" fillId="0" borderId="0" xfId="79" applyNumberFormat="1" applyFont="1" applyBorder="1" applyAlignment="1">
      <alignment wrapText="1"/>
    </xf>
    <xf numFmtId="199" fontId="12" fillId="0" borderId="24" xfId="79" applyNumberFormat="1" applyFont="1" applyBorder="1" applyAlignment="1">
      <alignment wrapText="1"/>
    </xf>
    <xf numFmtId="180" fontId="12" fillId="0" borderId="24" xfId="0" applyNumberFormat="1" applyFont="1" applyBorder="1" applyAlignment="1">
      <alignment wrapText="1"/>
    </xf>
    <xf numFmtId="197" fontId="12" fillId="0" borderId="31" xfId="0" applyNumberFormat="1" applyFont="1" applyBorder="1" applyAlignment="1">
      <alignment wrapText="1"/>
    </xf>
    <xf numFmtId="200" fontId="12" fillId="0" borderId="0" xfId="0" applyNumberFormat="1" applyFont="1" applyBorder="1" applyAlignment="1">
      <alignment wrapText="1"/>
    </xf>
    <xf numFmtId="203" fontId="15" fillId="0" borderId="0" xfId="0" applyNumberFormat="1" applyFont="1" applyBorder="1" applyAlignment="1">
      <alignment wrapText="1"/>
    </xf>
    <xf numFmtId="203" fontId="16" fillId="0" borderId="23" xfId="0" applyNumberFormat="1" applyFont="1" applyBorder="1" applyAlignment="1">
      <alignment wrapText="1"/>
    </xf>
    <xf numFmtId="200" fontId="15" fillId="0" borderId="0" xfId="0" applyNumberFormat="1" applyFont="1" applyBorder="1" applyAlignment="1">
      <alignment wrapText="1"/>
    </xf>
    <xf numFmtId="200" fontId="12" fillId="0" borderId="24" xfId="0" applyNumberFormat="1" applyFont="1" applyBorder="1" applyAlignment="1">
      <alignment wrapText="1"/>
    </xf>
    <xf numFmtId="180" fontId="14" fillId="0" borderId="0" xfId="0" applyNumberFormat="1" applyFont="1" applyAlignment="1">
      <alignment/>
    </xf>
    <xf numFmtId="194" fontId="14" fillId="0" borderId="0" xfId="0" applyNumberFormat="1" applyFont="1" applyFill="1" applyAlignment="1">
      <alignment/>
    </xf>
    <xf numFmtId="184" fontId="15" fillId="0" borderId="24" xfId="0" applyNumberFormat="1" applyFont="1" applyBorder="1" applyAlignment="1">
      <alignment wrapText="1"/>
    </xf>
    <xf numFmtId="184" fontId="15" fillId="0" borderId="24" xfId="0" applyNumberFormat="1" applyFont="1" applyFill="1" applyBorder="1" applyAlignment="1">
      <alignment wrapText="1"/>
    </xf>
    <xf numFmtId="180" fontId="14" fillId="0" borderId="0" xfId="0" applyNumberFormat="1" applyFont="1" applyFill="1" applyAlignment="1">
      <alignment/>
    </xf>
    <xf numFmtId="182" fontId="14" fillId="0" borderId="0" xfId="0" applyNumberFormat="1" applyFont="1" applyAlignment="1">
      <alignment/>
    </xf>
    <xf numFmtId="205" fontId="12" fillId="0" borderId="24" xfId="0" applyNumberFormat="1" applyFont="1" applyBorder="1" applyAlignment="1">
      <alignment wrapText="1"/>
    </xf>
    <xf numFmtId="0" fontId="7" fillId="14" borderId="23" xfId="83" applyNumberFormat="1" applyFont="1" applyFill="1" applyBorder="1" applyAlignment="1" applyProtection="1" quotePrefix="1">
      <alignment horizontal="right" vertical="center" wrapText="1"/>
      <protection/>
    </xf>
    <xf numFmtId="0" fontId="11" fillId="10" borderId="30" xfId="0" applyFont="1" applyFill="1" applyBorder="1" applyAlignment="1">
      <alignment horizontal="left" vertical="center" wrapText="1"/>
    </xf>
    <xf numFmtId="0" fontId="11" fillId="10" borderId="23" xfId="0" applyNumberFormat="1" applyFont="1" applyFill="1" applyBorder="1" applyAlignment="1">
      <alignment horizontal="center" vertical="center" wrapText="1"/>
    </xf>
    <xf numFmtId="15" fontId="15" fillId="10" borderId="23" xfId="0" applyNumberFormat="1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15" fontId="11" fillId="10" borderId="32" xfId="0" applyNumberFormat="1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left" vertical="center" wrapText="1"/>
    </xf>
    <xf numFmtId="0" fontId="11" fillId="27" borderId="30" xfId="0" applyFont="1" applyFill="1" applyBorder="1" applyAlignment="1">
      <alignment horizontal="left" vertical="center" wrapText="1"/>
    </xf>
    <xf numFmtId="0" fontId="11" fillId="27" borderId="23" xfId="0" applyNumberFormat="1" applyFont="1" applyFill="1" applyBorder="1" applyAlignment="1">
      <alignment horizontal="center" vertical="center" wrapText="1"/>
    </xf>
    <xf numFmtId="15" fontId="11" fillId="27" borderId="32" xfId="0" applyNumberFormat="1" applyFont="1" applyFill="1" applyBorder="1" applyAlignment="1">
      <alignment horizontal="center" vertical="center" wrapText="1"/>
    </xf>
    <xf numFmtId="0" fontId="11" fillId="27" borderId="23" xfId="0" applyFont="1" applyFill="1" applyBorder="1" applyAlignment="1">
      <alignment horizontal="center" vertical="center" wrapText="1"/>
    </xf>
    <xf numFmtId="0" fontId="11" fillId="27" borderId="32" xfId="0" applyFont="1" applyFill="1" applyBorder="1" applyAlignment="1">
      <alignment horizontal="center" vertical="center" wrapText="1"/>
    </xf>
    <xf numFmtId="0" fontId="15" fillId="27" borderId="30" xfId="0" applyFont="1" applyFill="1" applyBorder="1" applyAlignment="1">
      <alignment horizontal="left" vertical="center" wrapText="1"/>
    </xf>
    <xf numFmtId="15" fontId="15" fillId="27" borderId="23" xfId="0" applyNumberFormat="1" applyFont="1" applyFill="1" applyBorder="1" applyAlignment="1">
      <alignment horizontal="center" vertical="center" wrapText="1"/>
    </xf>
    <xf numFmtId="0" fontId="15" fillId="27" borderId="23" xfId="0" applyFont="1" applyFill="1" applyBorder="1" applyAlignment="1">
      <alignment horizontal="center" vertical="center" wrapText="1"/>
    </xf>
    <xf numFmtId="0" fontId="11" fillId="14" borderId="30" xfId="0" applyFont="1" applyFill="1" applyBorder="1" applyAlignment="1">
      <alignment horizontal="left" vertical="center" wrapText="1"/>
    </xf>
    <xf numFmtId="0" fontId="11" fillId="14" borderId="23" xfId="0" applyNumberFormat="1" applyFont="1" applyFill="1" applyBorder="1" applyAlignment="1">
      <alignment horizontal="center" vertical="center" wrapText="1"/>
    </xf>
    <xf numFmtId="15" fontId="11" fillId="14" borderId="32" xfId="0" applyNumberFormat="1" applyFont="1" applyFill="1" applyBorder="1" applyAlignment="1">
      <alignment horizontal="center" vertical="center" wrapText="1"/>
    </xf>
    <xf numFmtId="0" fontId="11" fillId="14" borderId="23" xfId="0" applyFont="1" applyFill="1" applyBorder="1" applyAlignment="1">
      <alignment horizontal="center" vertical="center" wrapText="1"/>
    </xf>
    <xf numFmtId="0" fontId="11" fillId="14" borderId="32" xfId="0" applyFont="1" applyFill="1" applyBorder="1" applyAlignment="1">
      <alignment horizontal="center" vertical="center" wrapText="1"/>
    </xf>
    <xf numFmtId="0" fontId="15" fillId="14" borderId="30" xfId="0" applyFont="1" applyFill="1" applyBorder="1" applyAlignment="1">
      <alignment horizontal="left" vertical="center" wrapText="1"/>
    </xf>
    <xf numFmtId="15" fontId="15" fillId="14" borderId="23" xfId="0" applyNumberFormat="1" applyFont="1" applyFill="1" applyBorder="1" applyAlignment="1">
      <alignment horizontal="center" vertical="center" wrapText="1"/>
    </xf>
    <xf numFmtId="0" fontId="15" fillId="14" borderId="23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11" fillId="7" borderId="30" xfId="0" applyFont="1" applyFill="1" applyBorder="1" applyAlignment="1">
      <alignment horizontal="left" vertical="center" wrapText="1"/>
    </xf>
    <xf numFmtId="0" fontId="11" fillId="7" borderId="23" xfId="0" applyNumberFormat="1" applyFont="1" applyFill="1" applyBorder="1" applyAlignment="1">
      <alignment horizontal="center" vertical="center" wrapText="1"/>
    </xf>
    <xf numFmtId="15" fontId="11" fillId="7" borderId="32" xfId="0" applyNumberFormat="1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15" fontId="15" fillId="7" borderId="23" xfId="0" applyNumberFormat="1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1" fillId="13" borderId="30" xfId="0" applyFont="1" applyFill="1" applyBorder="1" applyAlignment="1">
      <alignment horizontal="left" vertical="center" wrapText="1"/>
    </xf>
    <xf numFmtId="0" fontId="11" fillId="13" borderId="23" xfId="0" applyNumberFormat="1" applyFont="1" applyFill="1" applyBorder="1" applyAlignment="1">
      <alignment horizontal="center" vertical="center" wrapText="1"/>
    </xf>
    <xf numFmtId="15" fontId="11" fillId="13" borderId="32" xfId="0" applyNumberFormat="1" applyFont="1" applyFill="1" applyBorder="1" applyAlignment="1">
      <alignment horizontal="center" vertical="center" wrapText="1"/>
    </xf>
    <xf numFmtId="0" fontId="11" fillId="13" borderId="23" xfId="0" applyFont="1" applyFill="1" applyBorder="1" applyAlignment="1">
      <alignment horizontal="center" vertical="center" wrapText="1"/>
    </xf>
    <xf numFmtId="0" fontId="11" fillId="13" borderId="32" xfId="0" applyFont="1" applyFill="1" applyBorder="1" applyAlignment="1">
      <alignment horizontal="center" vertical="center" wrapText="1"/>
    </xf>
    <xf numFmtId="0" fontId="15" fillId="13" borderId="30" xfId="0" applyFont="1" applyFill="1" applyBorder="1" applyAlignment="1">
      <alignment horizontal="left" vertical="center" wrapText="1"/>
    </xf>
    <xf numFmtId="15" fontId="15" fillId="13" borderId="23" xfId="0" applyNumberFormat="1" applyFont="1" applyFill="1" applyBorder="1" applyAlignment="1">
      <alignment horizontal="center" vertical="center" wrapText="1"/>
    </xf>
    <xf numFmtId="0" fontId="15" fillId="13" borderId="23" xfId="0" applyFont="1" applyFill="1" applyBorder="1" applyAlignment="1">
      <alignment horizontal="center" vertical="center" wrapText="1"/>
    </xf>
    <xf numFmtId="194" fontId="11" fillId="0" borderId="0" xfId="0" applyNumberFormat="1" applyFont="1" applyBorder="1" applyAlignment="1">
      <alignment wrapText="1"/>
    </xf>
    <xf numFmtId="200" fontId="11" fillId="0" borderId="0" xfId="0" applyNumberFormat="1" applyFont="1" applyBorder="1" applyAlignment="1">
      <alignment wrapText="1"/>
    </xf>
    <xf numFmtId="197" fontId="11" fillId="0" borderId="31" xfId="87" applyNumberFormat="1" applyFont="1" applyBorder="1" applyAlignment="1">
      <alignment wrapText="1"/>
    </xf>
    <xf numFmtId="204" fontId="12" fillId="0" borderId="0" xfId="0" applyNumberFormat="1" applyFont="1" applyBorder="1" applyAlignment="1">
      <alignment wrapText="1"/>
    </xf>
    <xf numFmtId="197" fontId="12" fillId="0" borderId="31" xfId="87" applyNumberFormat="1" applyFont="1" applyBorder="1" applyAlignment="1">
      <alignment wrapText="1"/>
    </xf>
    <xf numFmtId="185" fontId="11" fillId="0" borderId="0" xfId="0" applyNumberFormat="1" applyFont="1" applyBorder="1" applyAlignment="1">
      <alignment wrapText="1"/>
    </xf>
    <xf numFmtId="188" fontId="11" fillId="0" borderId="31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200" fontId="15" fillId="0" borderId="24" xfId="0" applyNumberFormat="1" applyFont="1" applyBorder="1" applyAlignment="1">
      <alignment wrapText="1"/>
    </xf>
    <xf numFmtId="188" fontId="15" fillId="0" borderId="27" xfId="0" applyNumberFormat="1" applyFont="1" applyBorder="1" applyAlignment="1">
      <alignment wrapText="1"/>
    </xf>
    <xf numFmtId="180" fontId="11" fillId="0" borderId="0" xfId="0" applyNumberFormat="1" applyFont="1" applyBorder="1" applyAlignment="1">
      <alignment wrapText="1"/>
    </xf>
    <xf numFmtId="0" fontId="15" fillId="0" borderId="24" xfId="0" applyFont="1" applyFill="1" applyBorder="1" applyAlignment="1" quotePrefix="1">
      <alignment horizontal="right" wrapText="1"/>
    </xf>
    <xf numFmtId="194" fontId="11" fillId="0" borderId="23" xfId="0" applyNumberFormat="1" applyFont="1" applyBorder="1" applyAlignment="1">
      <alignment wrapText="1"/>
    </xf>
    <xf numFmtId="200" fontId="11" fillId="0" borderId="23" xfId="0" applyNumberFormat="1" applyFont="1" applyBorder="1" applyAlignment="1">
      <alignment wrapText="1"/>
    </xf>
    <xf numFmtId="193" fontId="11" fillId="0" borderId="32" xfId="87" applyNumberFormat="1" applyFont="1" applyBorder="1" applyAlignment="1">
      <alignment wrapText="1"/>
    </xf>
    <xf numFmtId="180" fontId="11" fillId="0" borderId="23" xfId="0" applyNumberFormat="1" applyFont="1" applyBorder="1" applyAlignment="1">
      <alignment wrapText="1"/>
    </xf>
    <xf numFmtId="187" fontId="11" fillId="0" borderId="0" xfId="0" applyNumberFormat="1" applyFont="1" applyBorder="1" applyAlignment="1">
      <alignment wrapText="1"/>
    </xf>
    <xf numFmtId="0" fontId="12" fillId="0" borderId="24" xfId="0" applyFont="1" applyFill="1" applyBorder="1" applyAlignment="1" quotePrefix="1">
      <alignment horizontal="right" wrapText="1"/>
    </xf>
    <xf numFmtId="197" fontId="12" fillId="0" borderId="27" xfId="0" applyNumberFormat="1" applyFont="1" applyBorder="1" applyAlignment="1">
      <alignment wrapText="1"/>
    </xf>
    <xf numFmtId="182" fontId="11" fillId="0" borderId="23" xfId="0" applyNumberFormat="1" applyFont="1" applyBorder="1" applyAlignment="1">
      <alignment wrapText="1"/>
    </xf>
    <xf numFmtId="185" fontId="11" fillId="0" borderId="23" xfId="0" applyNumberFormat="1" applyFont="1" applyBorder="1" applyAlignment="1">
      <alignment wrapText="1"/>
    </xf>
    <xf numFmtId="197" fontId="11" fillId="0" borderId="32" xfId="0" applyNumberFormat="1" applyFont="1" applyBorder="1" applyAlignment="1">
      <alignment wrapText="1"/>
    </xf>
    <xf numFmtId="197" fontId="11" fillId="0" borderId="32" xfId="87" applyNumberFormat="1" applyFont="1" applyBorder="1" applyAlignment="1">
      <alignment wrapText="1"/>
    </xf>
    <xf numFmtId="37" fontId="5" fillId="0" borderId="0" xfId="83" applyFont="1" applyAlignment="1" applyProtection="1">
      <alignment horizontal="right" wrapText="1"/>
      <protection hidden="1"/>
    </xf>
    <xf numFmtId="181" fontId="12" fillId="0" borderId="0" xfId="0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37" fontId="4" fillId="0" borderId="0" xfId="83" applyFont="1" applyProtection="1">
      <alignment/>
      <protection hidden="1"/>
    </xf>
    <xf numFmtId="37" fontId="4" fillId="0" borderId="0" xfId="83" applyFont="1" applyFill="1" applyAlignment="1" applyProtection="1">
      <alignment horizontal="right"/>
      <protection hidden="1"/>
    </xf>
    <xf numFmtId="37" fontId="5" fillId="0" borderId="0" xfId="83" applyFont="1" applyFill="1" applyAlignment="1" applyProtection="1">
      <alignment horizontal="right"/>
      <protection hidden="1"/>
    </xf>
    <xf numFmtId="37" fontId="4" fillId="0" borderId="0" xfId="83" applyFont="1" applyBorder="1" applyAlignment="1" applyProtection="1">
      <alignment wrapText="1"/>
      <protection hidden="1"/>
    </xf>
    <xf numFmtId="37" fontId="4" fillId="0" borderId="0" xfId="83" applyFont="1" applyAlignment="1" applyProtection="1">
      <alignment wrapText="1"/>
      <protection hidden="1"/>
    </xf>
    <xf numFmtId="37" fontId="4" fillId="0" borderId="24" xfId="83" applyFont="1" applyBorder="1" applyAlignment="1" applyProtection="1">
      <alignment wrapText="1"/>
      <protection hidden="1"/>
    </xf>
    <xf numFmtId="174" fontId="1" fillId="0" borderId="24" xfId="83" applyNumberFormat="1" applyFill="1" applyBorder="1" applyProtection="1">
      <alignment/>
      <protection locked="0"/>
    </xf>
    <xf numFmtId="37" fontId="4" fillId="0" borderId="0" xfId="83" applyFont="1" applyFill="1" applyAlignment="1" applyProtection="1">
      <alignment horizontal="right" vertical="center"/>
      <protection hidden="1"/>
    </xf>
    <xf numFmtId="37" fontId="4" fillId="0" borderId="0" xfId="83" applyFont="1" applyAlignment="1" applyProtection="1">
      <alignment vertical="center"/>
      <protection hidden="1"/>
    </xf>
    <xf numFmtId="0" fontId="4" fillId="14" borderId="23" xfId="83" applyNumberFormat="1" applyFont="1" applyFill="1" applyBorder="1" applyAlignment="1" applyProtection="1">
      <alignment horizontal="center" vertical="center"/>
      <protection hidden="1"/>
    </xf>
    <xf numFmtId="0" fontId="10" fillId="31" borderId="0" xfId="0" applyFont="1" applyFill="1" applyBorder="1" applyAlignment="1">
      <alignment vertical="center" wrapText="1"/>
    </xf>
    <xf numFmtId="0" fontId="10" fillId="31" borderId="0" xfId="0" applyFont="1" applyFill="1" applyBorder="1" applyAlignment="1">
      <alignment vertical="center"/>
    </xf>
    <xf numFmtId="0" fontId="10" fillId="31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13" borderId="23" xfId="0" applyFont="1" applyFill="1" applyBorder="1" applyAlignment="1">
      <alignment vertical="center" wrapText="1"/>
    </xf>
    <xf numFmtId="175" fontId="9" fillId="13" borderId="23" xfId="0" applyNumberFormat="1" applyFont="1" applyFill="1" applyBorder="1" applyAlignment="1">
      <alignment vertical="center"/>
    </xf>
    <xf numFmtId="14" fontId="9" fillId="13" borderId="23" xfId="0" applyNumberFormat="1" applyFont="1" applyFill="1" applyBorder="1" applyAlignment="1">
      <alignment vertical="center"/>
    </xf>
    <xf numFmtId="14" fontId="9" fillId="13" borderId="23" xfId="0" applyNumberFormat="1" applyFont="1" applyFill="1" applyBorder="1" applyAlignment="1">
      <alignment horizontal="right" vertical="center"/>
    </xf>
    <xf numFmtId="0" fontId="10" fillId="13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vertical="center"/>
    </xf>
    <xf numFmtId="0" fontId="9" fillId="0" borderId="33" xfId="0" applyFont="1" applyFill="1" applyBorder="1" applyAlignment="1">
      <alignment vertical="center" wrapText="1"/>
    </xf>
    <xf numFmtId="176" fontId="9" fillId="0" borderId="33" xfId="0" applyNumberFormat="1" applyFont="1" applyFill="1" applyBorder="1" applyAlignment="1">
      <alignment horizontal="right" vertical="center"/>
    </xf>
    <xf numFmtId="0" fontId="9" fillId="14" borderId="23" xfId="0" applyFont="1" applyFill="1" applyBorder="1" applyAlignment="1">
      <alignment vertical="center" wrapText="1"/>
    </xf>
    <xf numFmtId="176" fontId="9" fillId="14" borderId="23" xfId="0" applyNumberFormat="1" applyFont="1" applyFill="1" applyBorder="1" applyAlignment="1">
      <alignment vertical="center"/>
    </xf>
    <xf numFmtId="176" fontId="9" fillId="14" borderId="23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vertical="center" wrapText="1"/>
    </xf>
    <xf numFmtId="0" fontId="9" fillId="31" borderId="0" xfId="0" applyFont="1" applyFill="1" applyBorder="1" applyAlignment="1">
      <alignment vertical="center" wrapText="1"/>
    </xf>
    <xf numFmtId="176" fontId="9" fillId="31" borderId="0" xfId="0" applyNumberFormat="1" applyFont="1" applyFill="1" applyBorder="1" applyAlignment="1">
      <alignment vertical="center"/>
    </xf>
    <xf numFmtId="176" fontId="9" fillId="31" borderId="0" xfId="0" applyNumberFormat="1" applyFont="1" applyFill="1" applyBorder="1" applyAlignment="1">
      <alignment horizontal="right" vertical="center"/>
    </xf>
    <xf numFmtId="176" fontId="10" fillId="31" borderId="0" xfId="0" applyNumberFormat="1" applyFont="1" applyFill="1" applyAlignment="1">
      <alignment/>
    </xf>
    <xf numFmtId="176" fontId="10" fillId="31" borderId="0" xfId="0" applyNumberFormat="1" applyFont="1" applyFill="1" applyAlignment="1">
      <alignment horizontal="right"/>
    </xf>
    <xf numFmtId="176" fontId="10" fillId="31" borderId="0" xfId="0" applyNumberFormat="1" applyFont="1" applyFill="1" applyBorder="1" applyAlignment="1">
      <alignment vertical="center"/>
    </xf>
    <xf numFmtId="176" fontId="10" fillId="31" borderId="0" xfId="0" applyNumberFormat="1" applyFont="1" applyFill="1" applyBorder="1" applyAlignment="1">
      <alignment horizontal="right" vertical="center"/>
    </xf>
    <xf numFmtId="176" fontId="10" fillId="31" borderId="0" xfId="0" applyNumberFormat="1" applyFont="1" applyFill="1" applyBorder="1" applyAlignment="1">
      <alignment horizontal="left" vertical="center"/>
    </xf>
    <xf numFmtId="0" fontId="10" fillId="31" borderId="0" xfId="0" applyFont="1" applyFill="1" applyAlignment="1">
      <alignment wrapText="1"/>
    </xf>
    <xf numFmtId="0" fontId="10" fillId="31" borderId="24" xfId="0" applyFont="1" applyFill="1" applyBorder="1" applyAlignment="1">
      <alignment vertical="center" wrapText="1"/>
    </xf>
    <xf numFmtId="176" fontId="9" fillId="31" borderId="34" xfId="0" applyNumberFormat="1" applyFont="1" applyFill="1" applyBorder="1" applyAlignment="1">
      <alignment vertical="center"/>
    </xf>
    <xf numFmtId="176" fontId="9" fillId="31" borderId="24" xfId="0" applyNumberFormat="1" applyFont="1" applyFill="1" applyBorder="1" applyAlignment="1">
      <alignment vertical="center"/>
    </xf>
    <xf numFmtId="176" fontId="9" fillId="31" borderId="24" xfId="0" applyNumberFormat="1" applyFont="1" applyFill="1" applyBorder="1" applyAlignment="1">
      <alignment horizontal="right" vertical="center"/>
    </xf>
    <xf numFmtId="176" fontId="10" fillId="31" borderId="24" xfId="0" applyNumberFormat="1" applyFont="1" applyFill="1" applyBorder="1" applyAlignment="1">
      <alignment vertical="center"/>
    </xf>
    <xf numFmtId="0" fontId="7" fillId="14" borderId="23" xfId="83" applyNumberFormat="1" applyFont="1" applyFill="1" applyBorder="1" applyAlignment="1" applyProtection="1">
      <alignment horizontal="right" vertical="center" wrapText="1"/>
      <protection/>
    </xf>
    <xf numFmtId="37" fontId="5" fillId="0" borderId="0" xfId="83" applyFont="1" applyFill="1" applyBorder="1" applyAlignment="1" applyProtection="1">
      <alignment wrapText="1"/>
      <protection hidden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1295400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219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0" customWidth="1"/>
  </cols>
  <sheetData>
    <row r="3" ht="25.5" customHeight="1"/>
    <row r="4" spans="1:3" ht="12.75">
      <c r="A4" s="1" t="s">
        <v>3</v>
      </c>
      <c r="B4" s="2"/>
      <c r="C4" s="2"/>
    </row>
    <row r="5" spans="1:3" ht="12.75">
      <c r="A5" s="3" t="s">
        <v>0</v>
      </c>
      <c r="B5" s="199" t="s">
        <v>152</v>
      </c>
      <c r="C5" s="84">
        <v>2010</v>
      </c>
    </row>
    <row r="6" spans="1:3" ht="12.75">
      <c r="A6" s="4" t="s">
        <v>4</v>
      </c>
      <c r="B6" s="5">
        <v>4204204</v>
      </c>
      <c r="C6" s="5">
        <v>3668563</v>
      </c>
    </row>
    <row r="7" spans="1:3" ht="12" customHeight="1">
      <c r="A7" s="4" t="s">
        <v>5</v>
      </c>
      <c r="B7" s="5">
        <v>-2869</v>
      </c>
      <c r="C7" s="5">
        <v>-1665</v>
      </c>
    </row>
    <row r="8" spans="1:3" ht="12.75">
      <c r="A8" s="4" t="s">
        <v>6</v>
      </c>
      <c r="B8" s="5">
        <v>234667</v>
      </c>
      <c r="C8" s="5">
        <v>210431</v>
      </c>
    </row>
    <row r="9" spans="1:3" ht="12.75">
      <c r="A9" s="149" t="s">
        <v>130</v>
      </c>
      <c r="B9" s="7">
        <v>16841</v>
      </c>
      <c r="C9" s="7">
        <v>0</v>
      </c>
    </row>
    <row r="10" spans="1:3" ht="12.75">
      <c r="A10" s="4" t="s">
        <v>128</v>
      </c>
      <c r="B10" s="5">
        <v>-2777567</v>
      </c>
      <c r="C10" s="5">
        <v>-2140470</v>
      </c>
    </row>
    <row r="11" spans="1:3" ht="12.75">
      <c r="A11" s="4" t="s">
        <v>7</v>
      </c>
      <c r="B11" s="5">
        <v>-765258</v>
      </c>
      <c r="C11" s="5">
        <v>-810742</v>
      </c>
    </row>
    <row r="12" spans="1:3" ht="12.75">
      <c r="A12" s="4" t="s">
        <v>8</v>
      </c>
      <c r="B12" s="5">
        <v>-352044</v>
      </c>
      <c r="C12" s="5">
        <v>-361931</v>
      </c>
    </row>
    <row r="13" spans="1:3" ht="12.75">
      <c r="A13" s="4" t="s">
        <v>9</v>
      </c>
      <c r="B13" s="5">
        <v>-276001</v>
      </c>
      <c r="C13" s="5">
        <v>-291886</v>
      </c>
    </row>
    <row r="14" spans="1:3" ht="12.75">
      <c r="A14" s="4" t="s">
        <v>10</v>
      </c>
      <c r="B14" s="5">
        <v>-37725</v>
      </c>
      <c r="C14" s="5">
        <v>-38821</v>
      </c>
    </row>
    <row r="15" spans="1:3" ht="12.75">
      <c r="A15" s="4" t="s">
        <v>11</v>
      </c>
      <c r="B15" s="5">
        <v>63869</v>
      </c>
      <c r="C15" s="5">
        <v>81903</v>
      </c>
    </row>
    <row r="16" spans="1:3" ht="12.75">
      <c r="A16" s="4"/>
      <c r="B16" s="152"/>
      <c r="C16" s="152"/>
    </row>
    <row r="17" spans="1:3" ht="12.75">
      <c r="A17" s="8" t="s">
        <v>12</v>
      </c>
      <c r="B17" s="9">
        <f>B6+B7+B8+B10+B11+B12+B13+B14+B15</f>
        <v>291276</v>
      </c>
      <c r="C17" s="9">
        <f>SUM(C6:C15)</f>
        <v>315382</v>
      </c>
    </row>
    <row r="18" spans="1:3" ht="12.75">
      <c r="A18" s="4"/>
      <c r="B18" s="10"/>
      <c r="C18" s="10"/>
    </row>
    <row r="19" spans="1:3" ht="12.75">
      <c r="A19" s="4" t="s">
        <v>13</v>
      </c>
      <c r="B19" s="153">
        <v>3921.14114</v>
      </c>
      <c r="C19" s="153">
        <v>5868</v>
      </c>
    </row>
    <row r="20" spans="1:3" ht="12.75">
      <c r="A20" s="4" t="s">
        <v>14</v>
      </c>
      <c r="B20" s="153">
        <v>22967.427600000003</v>
      </c>
      <c r="C20" s="153">
        <v>91021</v>
      </c>
    </row>
    <row r="21" spans="1:3" ht="12.75">
      <c r="A21" s="4" t="s">
        <v>15</v>
      </c>
      <c r="B21" s="153">
        <v>-140244.38452000002</v>
      </c>
      <c r="C21" s="153">
        <v>-206642</v>
      </c>
    </row>
    <row r="22" spans="1:3" ht="12.75">
      <c r="A22" s="149" t="s">
        <v>130</v>
      </c>
      <c r="B22" s="154">
        <v>-12254</v>
      </c>
      <c r="C22" s="153"/>
    </row>
    <row r="23" spans="1:3" ht="12.75">
      <c r="A23" s="4"/>
      <c r="B23" s="154"/>
      <c r="C23" s="153"/>
    </row>
    <row r="24" spans="1:3" ht="12.75">
      <c r="A24" s="4" t="s">
        <v>123</v>
      </c>
      <c r="B24" s="153">
        <v>-15319.20597</v>
      </c>
      <c r="C24" s="153">
        <v>0</v>
      </c>
    </row>
    <row r="25" spans="1:3" ht="12.75">
      <c r="A25" s="4"/>
      <c r="B25" s="152"/>
      <c r="C25" s="152"/>
    </row>
    <row r="26" spans="1:3" ht="12.75">
      <c r="A26" s="8" t="s">
        <v>16</v>
      </c>
      <c r="B26" s="9">
        <f>SUM(B17:B21)+B24</f>
        <v>162600.97825</v>
      </c>
      <c r="C26" s="9">
        <f>SUM(C17:C24)</f>
        <v>205629</v>
      </c>
    </row>
    <row r="27" spans="1:3" ht="12.75">
      <c r="A27" s="8"/>
      <c r="B27" s="10"/>
      <c r="C27" s="10"/>
    </row>
    <row r="28" spans="1:3" ht="12.75">
      <c r="A28" s="4" t="s">
        <v>17</v>
      </c>
      <c r="B28" s="153">
        <v>-77637</v>
      </c>
      <c r="C28" s="153">
        <v>-63575</v>
      </c>
    </row>
    <row r="29" spans="1:3" ht="12.75">
      <c r="A29" s="149" t="s">
        <v>130</v>
      </c>
      <c r="C29" s="154">
        <v>-25061</v>
      </c>
    </row>
    <row r="30" spans="1:3" ht="12.75">
      <c r="A30" s="6"/>
      <c r="B30" s="5"/>
      <c r="C30" s="5"/>
    </row>
    <row r="31" spans="1:3" ht="12.75">
      <c r="A31" s="8" t="s">
        <v>18</v>
      </c>
      <c r="B31" s="9">
        <f>SUM(B26:B28)</f>
        <v>84963.97824999999</v>
      </c>
      <c r="C31" s="9">
        <f>SUM(C26:C28)</f>
        <v>142054</v>
      </c>
    </row>
    <row r="32" spans="1:3" ht="12.75">
      <c r="A32" s="4"/>
      <c r="B32" s="5"/>
      <c r="C32" s="5"/>
    </row>
    <row r="33" spans="1:3" ht="12.75">
      <c r="A33" s="4" t="s">
        <v>19</v>
      </c>
      <c r="B33" s="153">
        <v>71052</v>
      </c>
      <c r="C33" s="153">
        <v>117218</v>
      </c>
    </row>
    <row r="34" spans="1:3" ht="12.75">
      <c r="A34" s="4" t="s">
        <v>20</v>
      </c>
      <c r="B34" s="153">
        <v>13912.19809</v>
      </c>
      <c r="C34" s="153">
        <v>24836</v>
      </c>
    </row>
    <row r="35" spans="1:3" ht="12.75">
      <c r="A35" s="11" t="s">
        <v>21</v>
      </c>
      <c r="B35" s="12"/>
      <c r="C35" s="12"/>
    </row>
    <row r="36" spans="1:3" ht="12.75">
      <c r="A36" s="156" t="s">
        <v>131</v>
      </c>
      <c r="B36" s="13">
        <v>0.68</v>
      </c>
      <c r="C36" s="13">
        <v>0.106</v>
      </c>
    </row>
    <row r="37" spans="1:3" ht="12.75">
      <c r="A37" s="157" t="s">
        <v>132</v>
      </c>
      <c r="B37" s="158">
        <v>0.68</v>
      </c>
      <c r="C37" s="158">
        <v>0.106</v>
      </c>
    </row>
    <row r="38" ht="12.75">
      <c r="A38" s="155"/>
    </row>
    <row r="39" ht="12.75">
      <c r="A39" s="200" t="s">
        <v>153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26:C26 B31:C31" unlockedFormula="1"/>
    <ignoredError sqref="B17:C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0.140625" style="0" bestFit="1" customWidth="1"/>
    <col min="3" max="3" width="10.421875" style="0" bestFit="1" customWidth="1"/>
  </cols>
  <sheetData>
    <row r="5" spans="1:3" ht="14.25" customHeight="1">
      <c r="A5" s="1" t="s">
        <v>22</v>
      </c>
      <c r="B5" s="2">
        <v>40178</v>
      </c>
      <c r="C5" s="2">
        <v>40543</v>
      </c>
    </row>
    <row r="6" spans="1:3" ht="12.75">
      <c r="A6" s="14" t="s">
        <v>23</v>
      </c>
      <c r="B6" s="15"/>
      <c r="C6" s="15"/>
    </row>
    <row r="7" spans="1:3" ht="12.75">
      <c r="A7" s="16" t="s">
        <v>24</v>
      </c>
      <c r="B7" s="17"/>
      <c r="C7" s="17"/>
    </row>
    <row r="8" spans="1:3" ht="12.75">
      <c r="A8" s="18" t="s">
        <v>25</v>
      </c>
      <c r="B8" s="159">
        <v>1765225</v>
      </c>
      <c r="C8" s="159">
        <v>1840231.69793</v>
      </c>
    </row>
    <row r="9" spans="1:3" ht="12.75">
      <c r="A9" s="18" t="s">
        <v>26</v>
      </c>
      <c r="B9" s="159">
        <v>1688092</v>
      </c>
      <c r="C9" s="159">
        <v>1728498.05237</v>
      </c>
    </row>
    <row r="10" spans="1:3" ht="12.75">
      <c r="A10" s="18" t="s">
        <v>27</v>
      </c>
      <c r="B10" s="159">
        <v>378574</v>
      </c>
      <c r="C10" s="159">
        <v>377579.14823</v>
      </c>
    </row>
    <row r="11" spans="1:3" ht="12.75">
      <c r="A11" s="18" t="s">
        <v>28</v>
      </c>
      <c r="B11" s="159">
        <v>121243</v>
      </c>
      <c r="C11" s="159">
        <v>135344.29018</v>
      </c>
    </row>
    <row r="12" spans="1:3" ht="12.75">
      <c r="A12" s="18" t="s">
        <v>29</v>
      </c>
      <c r="B12" s="159">
        <v>10535</v>
      </c>
      <c r="C12" s="159">
        <v>10912.27691</v>
      </c>
    </row>
    <row r="13" spans="1:3" ht="12.75">
      <c r="A13" s="18" t="s">
        <v>30</v>
      </c>
      <c r="B13" s="159">
        <v>73596</v>
      </c>
      <c r="C13" s="159">
        <v>84289.6</v>
      </c>
    </row>
    <row r="14" spans="1:3" ht="12.75">
      <c r="A14" s="18" t="s">
        <v>31</v>
      </c>
      <c r="B14" s="159">
        <v>419</v>
      </c>
      <c r="C14" s="159">
        <v>40071.235049999996</v>
      </c>
    </row>
    <row r="15" spans="1:8" ht="12.75">
      <c r="A15" s="19"/>
      <c r="B15" s="20">
        <f>SUM(B8:B14)</f>
        <v>4037684</v>
      </c>
      <c r="C15" s="20">
        <f>SUM(C8:C14)</f>
        <v>4216926.30067</v>
      </c>
      <c r="H15" t="s">
        <v>118</v>
      </c>
    </row>
    <row r="16" spans="1:3" ht="12.75">
      <c r="A16" s="16" t="s">
        <v>32</v>
      </c>
      <c r="B16" s="160"/>
      <c r="C16" s="160"/>
    </row>
    <row r="17" spans="1:3" ht="12.75">
      <c r="A17" s="18" t="s">
        <v>33</v>
      </c>
      <c r="B17" s="159">
        <v>47068</v>
      </c>
      <c r="C17" s="159">
        <v>53879.60936</v>
      </c>
    </row>
    <row r="18" spans="1:3" ht="12.75">
      <c r="A18" s="18" t="s">
        <v>34</v>
      </c>
      <c r="B18" s="159">
        <v>1137076</v>
      </c>
      <c r="C18" s="159">
        <v>1134496</v>
      </c>
    </row>
    <row r="19" spans="1:3" ht="12.75">
      <c r="A19" s="18" t="s">
        <v>35</v>
      </c>
      <c r="B19" s="159">
        <v>18913</v>
      </c>
      <c r="C19" s="159">
        <v>17228.19741</v>
      </c>
    </row>
    <row r="20" spans="1:3" ht="12.75">
      <c r="A20" s="18" t="s">
        <v>29</v>
      </c>
      <c r="B20" s="159">
        <v>21790</v>
      </c>
      <c r="C20" s="159">
        <v>46084</v>
      </c>
    </row>
    <row r="21" spans="1:3" ht="12.75">
      <c r="A21" s="18" t="s">
        <v>31</v>
      </c>
      <c r="B21" s="159">
        <v>50199</v>
      </c>
      <c r="C21" s="159">
        <v>12796.45026</v>
      </c>
    </row>
    <row r="22" spans="1:3" ht="12.75">
      <c r="A22" s="18" t="s">
        <v>36</v>
      </c>
      <c r="B22" s="159">
        <v>178892</v>
      </c>
      <c r="C22" s="159">
        <v>181606.6</v>
      </c>
    </row>
    <row r="23" spans="1:3" ht="12.75">
      <c r="A23" s="18" t="s">
        <v>37</v>
      </c>
      <c r="B23" s="159">
        <v>350332</v>
      </c>
      <c r="C23" s="159">
        <v>538226.15791</v>
      </c>
    </row>
    <row r="24" spans="1:3" ht="12.75">
      <c r="A24" s="19"/>
      <c r="B24" s="20">
        <f>SUM(B17:B23)</f>
        <v>1804270</v>
      </c>
      <c r="C24" s="20">
        <f>SUM(C17:C23)</f>
        <v>1984317.0149400001</v>
      </c>
    </row>
    <row r="25" spans="1:3" ht="13.5" thickBot="1">
      <c r="A25" s="21" t="s">
        <v>38</v>
      </c>
      <c r="B25" s="22">
        <f>B15+B24</f>
        <v>5841954</v>
      </c>
      <c r="C25" s="22">
        <f>C15+C24</f>
        <v>6201243.31561</v>
      </c>
    </row>
    <row r="28" spans="1:3" ht="12.75">
      <c r="A28" s="23" t="s">
        <v>39</v>
      </c>
      <c r="B28" s="161"/>
      <c r="C28" s="161"/>
    </row>
    <row r="29" spans="1:3" ht="12.75">
      <c r="A29" s="24" t="s">
        <v>40</v>
      </c>
      <c r="B29" s="160"/>
      <c r="C29" s="160"/>
    </row>
    <row r="30" spans="1:3" ht="12.75">
      <c r="A30" s="25" t="s">
        <v>41</v>
      </c>
      <c r="B30" s="159">
        <v>1115014</v>
      </c>
      <c r="C30" s="159">
        <v>1115014.145</v>
      </c>
    </row>
    <row r="31" spans="1:3" ht="12.75">
      <c r="A31" s="26" t="s">
        <v>42</v>
      </c>
      <c r="B31" s="159">
        <v>-2893</v>
      </c>
      <c r="C31" s="159">
        <v>-5940</v>
      </c>
    </row>
    <row r="32" spans="1:3" ht="12.75">
      <c r="A32" s="25" t="s">
        <v>43</v>
      </c>
      <c r="B32" s="159">
        <v>472106</v>
      </c>
      <c r="C32" s="159">
        <v>514662</v>
      </c>
    </row>
    <row r="33" spans="1:3" ht="12.75">
      <c r="A33" s="26" t="s">
        <v>44</v>
      </c>
      <c r="B33" s="159">
        <v>-1739</v>
      </c>
      <c r="C33" s="159">
        <v>-3104.97063</v>
      </c>
    </row>
    <row r="34" spans="1:3" ht="12.75">
      <c r="A34" s="25" t="s">
        <v>45</v>
      </c>
      <c r="B34" s="159">
        <v>-12995</v>
      </c>
      <c r="C34" s="159">
        <v>-12406.715400000001</v>
      </c>
    </row>
    <row r="35" spans="1:3" ht="12.75">
      <c r="A35" s="60" t="s">
        <v>47</v>
      </c>
      <c r="B35" s="159">
        <v>2061</v>
      </c>
      <c r="C35" s="159">
        <v>2060.62588000002</v>
      </c>
    </row>
    <row r="36" spans="1:3" ht="12.75">
      <c r="A36" s="25" t="s">
        <v>46</v>
      </c>
      <c r="B36" s="159">
        <v>71052</v>
      </c>
      <c r="C36" s="159">
        <v>117217.65343</v>
      </c>
    </row>
    <row r="37" spans="1:3" ht="12.75">
      <c r="A37" s="24" t="s">
        <v>39</v>
      </c>
      <c r="B37" s="20">
        <f>SUM(B30:B36)</f>
        <v>1642606</v>
      </c>
      <c r="C37" s="20">
        <f>SUM(C30:C36)</f>
        <v>1727502.7382799997</v>
      </c>
    </row>
    <row r="38" spans="1:3" ht="12.75">
      <c r="A38" s="27" t="s">
        <v>20</v>
      </c>
      <c r="B38" s="159">
        <v>58125</v>
      </c>
      <c r="C38" s="159">
        <v>142720</v>
      </c>
    </row>
    <row r="39" spans="1:3" ht="12.75">
      <c r="A39" s="24" t="s">
        <v>48</v>
      </c>
      <c r="B39" s="20">
        <f>SUM(B37:B38)</f>
        <v>1700731</v>
      </c>
      <c r="C39" s="20">
        <f>SUM(C37:C38)</f>
        <v>1870222.7382799997</v>
      </c>
    </row>
    <row r="40" spans="1:3" ht="12.75">
      <c r="A40" s="24"/>
      <c r="B40" s="48"/>
      <c r="C40" s="48"/>
    </row>
    <row r="41" spans="1:3" ht="12.75">
      <c r="A41" s="23" t="s">
        <v>50</v>
      </c>
      <c r="B41" s="161"/>
      <c r="C41" s="161"/>
    </row>
    <row r="42" ht="12.75">
      <c r="A42" s="24"/>
    </row>
    <row r="43" ht="12.75">
      <c r="A43" s="24" t="s">
        <v>49</v>
      </c>
    </row>
    <row r="44" spans="1:3" ht="12.75">
      <c r="A44" s="25" t="s">
        <v>55</v>
      </c>
      <c r="B44" s="159">
        <v>2144857</v>
      </c>
      <c r="C44" s="159">
        <v>2313721.72552</v>
      </c>
    </row>
    <row r="45" spans="1:3" ht="12.75">
      <c r="A45" s="25" t="s">
        <v>51</v>
      </c>
      <c r="B45" s="159">
        <v>101017</v>
      </c>
      <c r="C45" s="159">
        <v>95643.30683</v>
      </c>
    </row>
    <row r="46" spans="1:3" ht="12.75">
      <c r="A46" s="25" t="s">
        <v>52</v>
      </c>
      <c r="B46" s="159">
        <v>186200</v>
      </c>
      <c r="C46" s="159">
        <v>210968.33994</v>
      </c>
    </row>
    <row r="47" spans="1:3" ht="12.75">
      <c r="A47" s="25" t="s">
        <v>53</v>
      </c>
      <c r="B47" s="159">
        <v>132801</v>
      </c>
      <c r="C47" s="159">
        <v>76143.22293</v>
      </c>
    </row>
    <row r="48" spans="1:3" ht="12.75">
      <c r="A48" s="25" t="s">
        <v>54</v>
      </c>
      <c r="B48" s="159">
        <v>9379</v>
      </c>
      <c r="C48" s="159">
        <v>8881.7977</v>
      </c>
    </row>
    <row r="49" spans="1:3" ht="12.75">
      <c r="A49" s="25" t="s">
        <v>31</v>
      </c>
      <c r="B49" s="159">
        <v>40394</v>
      </c>
      <c r="C49" s="159">
        <v>44081.58236</v>
      </c>
    </row>
    <row r="50" spans="1:3" ht="12.75">
      <c r="A50" s="28"/>
      <c r="B50" s="20">
        <f>SUM(B44:B49)</f>
        <v>2614648</v>
      </c>
      <c r="C50" s="20">
        <f>SUM(C44:C49)</f>
        <v>2749439.97528</v>
      </c>
    </row>
    <row r="51" spans="1:3" ht="12.75">
      <c r="A51" s="24" t="s">
        <v>56</v>
      </c>
      <c r="B51" s="160"/>
      <c r="C51" s="160"/>
    </row>
    <row r="52" spans="1:3" ht="12.75">
      <c r="A52" s="25" t="s">
        <v>57</v>
      </c>
      <c r="B52" s="159">
        <v>113039</v>
      </c>
      <c r="C52" s="159">
        <v>147837.4</v>
      </c>
    </row>
    <row r="53" spans="1:3" ht="12.75">
      <c r="A53" s="25" t="s">
        <v>58</v>
      </c>
      <c r="B53" s="159">
        <v>7148</v>
      </c>
      <c r="C53" s="159">
        <v>4599</v>
      </c>
    </row>
    <row r="54" spans="1:3" ht="12.75">
      <c r="A54" s="25" t="s">
        <v>59</v>
      </c>
      <c r="B54" s="159">
        <v>1048214</v>
      </c>
      <c r="C54" s="159">
        <v>1061003</v>
      </c>
    </row>
    <row r="55" spans="1:3" ht="12.75">
      <c r="A55" s="25" t="s">
        <v>60</v>
      </c>
      <c r="B55" s="159">
        <v>80213</v>
      </c>
      <c r="C55" s="159">
        <v>124501.87195999999</v>
      </c>
    </row>
    <row r="56" spans="1:3" ht="12.75">
      <c r="A56" s="25" t="s">
        <v>61</v>
      </c>
      <c r="B56" s="159">
        <v>223328</v>
      </c>
      <c r="C56" s="159">
        <v>230050</v>
      </c>
    </row>
    <row r="57" spans="1:3" ht="12.75">
      <c r="A57" s="25" t="s">
        <v>31</v>
      </c>
      <c r="B57" s="159">
        <v>54633</v>
      </c>
      <c r="C57" s="159">
        <v>13588.917220000001</v>
      </c>
    </row>
    <row r="58" spans="1:3" ht="12.75">
      <c r="A58" s="28"/>
      <c r="B58" s="20">
        <f>SUM(B52:B57)</f>
        <v>1526575</v>
      </c>
      <c r="C58" s="20">
        <f>SUM(C52:C57)</f>
        <v>1581580.1891799998</v>
      </c>
    </row>
    <row r="59" spans="1:3" ht="12.75">
      <c r="A59" s="29" t="s">
        <v>62</v>
      </c>
      <c r="B59" s="30">
        <f>B50+B58</f>
        <v>4141223</v>
      </c>
      <c r="C59" s="30">
        <f>C50+C58</f>
        <v>4331020.16446</v>
      </c>
    </row>
    <row r="60" spans="1:3" ht="12.75">
      <c r="A60" s="31" t="s">
        <v>63</v>
      </c>
      <c r="B60" s="32">
        <f>B39+B59</f>
        <v>5841954</v>
      </c>
      <c r="C60" s="32">
        <f>C39+C59</f>
        <v>6201242.90274</v>
      </c>
    </row>
    <row r="61" spans="1:3" ht="12.75">
      <c r="A61" s="33"/>
      <c r="B61" s="34"/>
      <c r="C61" s="4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V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28125" style="162" bestFit="1" customWidth="1"/>
    <col min="2" max="2" width="10.8515625" style="163" bestFit="1" customWidth="1"/>
    <col min="3" max="3" width="11.8515625" style="163" bestFit="1" customWidth="1"/>
    <col min="4" max="4" width="9.7109375" style="164" bestFit="1" customWidth="1"/>
    <col min="5" max="5" width="10.8515625" style="163" bestFit="1" customWidth="1"/>
    <col min="6" max="6" width="11.8515625" style="163" bestFit="1" customWidth="1"/>
    <col min="7" max="7" width="9.421875" style="163" bestFit="1" customWidth="1"/>
    <col min="8" max="16384" width="9.140625" style="165" customWidth="1"/>
  </cols>
  <sheetData>
    <row r="1" ht="19.5" customHeight="1"/>
    <row r="3" ht="16.5" customHeight="1"/>
    <row r="4" spans="1:7" ht="12">
      <c r="A4" s="166" t="s">
        <v>138</v>
      </c>
      <c r="B4" s="167">
        <v>40543</v>
      </c>
      <c r="C4" s="168"/>
      <c r="D4" s="169"/>
      <c r="E4" s="167">
        <v>40178</v>
      </c>
      <c r="F4" s="168"/>
      <c r="G4" s="170"/>
    </row>
    <row r="5" spans="1:7" ht="12">
      <c r="A5" s="171" t="s">
        <v>64</v>
      </c>
      <c r="B5" s="165"/>
      <c r="C5" s="165"/>
      <c r="D5" s="172"/>
      <c r="E5" s="165"/>
      <c r="F5" s="165"/>
      <c r="G5" s="165"/>
    </row>
    <row r="6" spans="1:7" ht="12">
      <c r="A6" s="173" t="s">
        <v>133</v>
      </c>
      <c r="B6" s="165"/>
      <c r="C6" s="165"/>
      <c r="D6" s="172"/>
      <c r="E6" s="165"/>
      <c r="F6" s="165"/>
      <c r="G6" s="165"/>
    </row>
    <row r="7" spans="1:7" ht="12">
      <c r="A7" s="171" t="s">
        <v>18</v>
      </c>
      <c r="B7" s="36">
        <v>142052.33195999975</v>
      </c>
      <c r="C7" s="174"/>
      <c r="D7" s="175"/>
      <c r="E7" s="36">
        <v>84963.97824999999</v>
      </c>
      <c r="F7" s="174"/>
      <c r="G7" s="174"/>
    </row>
    <row r="8" spans="1:7" ht="12.75" thickBot="1">
      <c r="A8" s="171" t="s">
        <v>139</v>
      </c>
      <c r="B8" s="36">
        <v>120138</v>
      </c>
      <c r="C8" s="174"/>
      <c r="D8" s="175"/>
      <c r="E8" s="36">
        <v>115927</v>
      </c>
      <c r="F8" s="174"/>
      <c r="G8" s="174"/>
    </row>
    <row r="9" spans="1:256" ht="13.5" thickBot="1" thickTop="1">
      <c r="A9" s="171" t="s">
        <v>140</v>
      </c>
      <c r="B9" s="36">
        <v>103088</v>
      </c>
      <c r="C9" s="174"/>
      <c r="D9" s="175"/>
      <c r="E9" s="36">
        <v>108587</v>
      </c>
      <c r="F9" s="174"/>
      <c r="G9" s="174"/>
      <c r="H9" s="173"/>
      <c r="I9" s="176"/>
      <c r="J9" s="176"/>
      <c r="K9" s="177"/>
      <c r="L9" s="176"/>
      <c r="M9" s="176"/>
      <c r="N9" s="176"/>
      <c r="O9" s="173"/>
      <c r="P9" s="176"/>
      <c r="Q9" s="176"/>
      <c r="R9" s="177"/>
      <c r="S9" s="176"/>
      <c r="T9" s="176"/>
      <c r="U9" s="176"/>
      <c r="V9" s="173"/>
      <c r="W9" s="176"/>
      <c r="X9" s="176"/>
      <c r="Y9" s="177"/>
      <c r="Z9" s="176"/>
      <c r="AA9" s="176"/>
      <c r="AB9" s="176"/>
      <c r="AC9" s="173"/>
      <c r="AD9" s="176"/>
      <c r="AE9" s="176"/>
      <c r="AF9" s="177"/>
      <c r="AG9" s="176"/>
      <c r="AH9" s="176"/>
      <c r="AI9" s="176"/>
      <c r="AJ9" s="173"/>
      <c r="AK9" s="176"/>
      <c r="AL9" s="176"/>
      <c r="AM9" s="177"/>
      <c r="AN9" s="176"/>
      <c r="AO9" s="176"/>
      <c r="AP9" s="176"/>
      <c r="AQ9" s="173"/>
      <c r="AR9" s="176"/>
      <c r="AS9" s="176"/>
      <c r="AT9" s="177"/>
      <c r="AU9" s="176"/>
      <c r="AV9" s="176"/>
      <c r="AW9" s="178"/>
      <c r="AX9" s="179"/>
      <c r="AY9" s="178"/>
      <c r="AZ9" s="178"/>
      <c r="BA9" s="180"/>
      <c r="BB9" s="178"/>
      <c r="BC9" s="178"/>
      <c r="BD9" s="178"/>
      <c r="BE9" s="179"/>
      <c r="BF9" s="178"/>
      <c r="BG9" s="178"/>
      <c r="BH9" s="180"/>
      <c r="BI9" s="178"/>
      <c r="BJ9" s="178"/>
      <c r="BK9" s="178"/>
      <c r="BL9" s="179"/>
      <c r="BM9" s="178"/>
      <c r="BN9" s="178"/>
      <c r="BO9" s="180"/>
      <c r="BP9" s="178"/>
      <c r="BQ9" s="178"/>
      <c r="BR9" s="178"/>
      <c r="BS9" s="179"/>
      <c r="BT9" s="178"/>
      <c r="BU9" s="178"/>
      <c r="BV9" s="180"/>
      <c r="BW9" s="178"/>
      <c r="BX9" s="178"/>
      <c r="BY9" s="178"/>
      <c r="BZ9" s="179"/>
      <c r="CA9" s="178"/>
      <c r="CB9" s="178"/>
      <c r="CC9" s="180"/>
      <c r="CD9" s="178"/>
      <c r="CE9" s="178"/>
      <c r="CF9" s="178"/>
      <c r="CG9" s="179"/>
      <c r="CH9" s="178"/>
      <c r="CI9" s="178"/>
      <c r="CJ9" s="180"/>
      <c r="CK9" s="178"/>
      <c r="CL9" s="178"/>
      <c r="CM9" s="178"/>
      <c r="CN9" s="179"/>
      <c r="CO9" s="178"/>
      <c r="CP9" s="178"/>
      <c r="CQ9" s="180"/>
      <c r="CR9" s="178"/>
      <c r="CS9" s="178"/>
      <c r="CT9" s="178"/>
      <c r="CU9" s="179"/>
      <c r="CV9" s="178"/>
      <c r="CW9" s="178"/>
      <c r="CX9" s="180"/>
      <c r="CY9" s="178"/>
      <c r="CZ9" s="178"/>
      <c r="DA9" s="178"/>
      <c r="DB9" s="179"/>
      <c r="DC9" s="178"/>
      <c r="DD9" s="178"/>
      <c r="DE9" s="180"/>
      <c r="DF9" s="178"/>
      <c r="DG9" s="178"/>
      <c r="DH9" s="178"/>
      <c r="DI9" s="179"/>
      <c r="DJ9" s="178"/>
      <c r="DK9" s="178"/>
      <c r="DL9" s="180"/>
      <c r="DM9" s="178"/>
      <c r="DN9" s="178"/>
      <c r="DO9" s="178"/>
      <c r="DP9" s="179"/>
      <c r="DQ9" s="178"/>
      <c r="DR9" s="178"/>
      <c r="DS9" s="180"/>
      <c r="DT9" s="178"/>
      <c r="DU9" s="178"/>
      <c r="DV9" s="178"/>
      <c r="DW9" s="179"/>
      <c r="DX9" s="178"/>
      <c r="DY9" s="178"/>
      <c r="DZ9" s="180"/>
      <c r="EA9" s="178"/>
      <c r="EB9" s="178"/>
      <c r="EC9" s="178"/>
      <c r="ED9" s="179"/>
      <c r="EE9" s="178"/>
      <c r="EF9" s="178"/>
      <c r="EG9" s="180"/>
      <c r="EH9" s="178"/>
      <c r="EI9" s="178"/>
      <c r="EJ9" s="178"/>
      <c r="EK9" s="179"/>
      <c r="EL9" s="178"/>
      <c r="EM9" s="178"/>
      <c r="EN9" s="180"/>
      <c r="EO9" s="178"/>
      <c r="EP9" s="178"/>
      <c r="EQ9" s="178"/>
      <c r="ER9" s="179"/>
      <c r="ES9" s="178"/>
      <c r="ET9" s="178"/>
      <c r="EU9" s="180"/>
      <c r="EV9" s="178"/>
      <c r="EW9" s="178"/>
      <c r="EX9" s="178"/>
      <c r="EY9" s="179"/>
      <c r="EZ9" s="178"/>
      <c r="FA9" s="178"/>
      <c r="FB9" s="180"/>
      <c r="FC9" s="178"/>
      <c r="FD9" s="178"/>
      <c r="FE9" s="178"/>
      <c r="FF9" s="179"/>
      <c r="FG9" s="178"/>
      <c r="FH9" s="178"/>
      <c r="FI9" s="180"/>
      <c r="FJ9" s="178"/>
      <c r="FK9" s="178"/>
      <c r="FL9" s="178"/>
      <c r="FM9" s="179"/>
      <c r="FN9" s="178"/>
      <c r="FO9" s="178"/>
      <c r="FP9" s="180"/>
      <c r="FQ9" s="178"/>
      <c r="FR9" s="178"/>
      <c r="FS9" s="178"/>
      <c r="FT9" s="179"/>
      <c r="FU9" s="178"/>
      <c r="FV9" s="178"/>
      <c r="FW9" s="180"/>
      <c r="FX9" s="178"/>
      <c r="FY9" s="178"/>
      <c r="FZ9" s="178"/>
      <c r="GA9" s="179"/>
      <c r="GB9" s="178"/>
      <c r="GC9" s="178"/>
      <c r="GD9" s="180"/>
      <c r="GE9" s="178"/>
      <c r="GF9" s="178"/>
      <c r="GG9" s="178"/>
      <c r="GH9" s="179"/>
      <c r="GI9" s="178"/>
      <c r="GJ9" s="178"/>
      <c r="GK9" s="180"/>
      <c r="GL9" s="178"/>
      <c r="GM9" s="178"/>
      <c r="GN9" s="178"/>
      <c r="GO9" s="179"/>
      <c r="GP9" s="178"/>
      <c r="GQ9" s="178"/>
      <c r="GR9" s="180"/>
      <c r="GS9" s="178"/>
      <c r="GT9" s="178"/>
      <c r="GU9" s="178"/>
      <c r="GV9" s="179"/>
      <c r="GW9" s="178"/>
      <c r="GX9" s="178"/>
      <c r="GY9" s="180"/>
      <c r="GZ9" s="178"/>
      <c r="HA9" s="178"/>
      <c r="HB9" s="178"/>
      <c r="HC9" s="179"/>
      <c r="HD9" s="178"/>
      <c r="HE9" s="178"/>
      <c r="HF9" s="180"/>
      <c r="HG9" s="178"/>
      <c r="HH9" s="178"/>
      <c r="HI9" s="178"/>
      <c r="HJ9" s="179"/>
      <c r="HK9" s="178"/>
      <c r="HL9" s="178"/>
      <c r="HM9" s="180"/>
      <c r="HN9" s="178"/>
      <c r="HO9" s="178"/>
      <c r="HP9" s="178"/>
      <c r="HQ9" s="179"/>
      <c r="HR9" s="178"/>
      <c r="HS9" s="178"/>
      <c r="HT9" s="180"/>
      <c r="HU9" s="178"/>
      <c r="HV9" s="178"/>
      <c r="HW9" s="178"/>
      <c r="HX9" s="179"/>
      <c r="HY9" s="178"/>
      <c r="HZ9" s="178"/>
      <c r="IA9" s="180"/>
      <c r="IB9" s="178"/>
      <c r="IC9" s="178"/>
      <c r="ID9" s="178"/>
      <c r="IE9" s="179"/>
      <c r="IF9" s="178"/>
      <c r="IG9" s="178"/>
      <c r="IH9" s="180"/>
      <c r="II9" s="178"/>
      <c r="IJ9" s="178"/>
      <c r="IK9" s="178"/>
      <c r="IL9" s="179"/>
      <c r="IM9" s="178"/>
      <c r="IN9" s="178"/>
      <c r="IO9" s="180"/>
      <c r="IP9" s="178"/>
      <c r="IQ9" s="178"/>
      <c r="IR9" s="178"/>
      <c r="IS9" s="179"/>
      <c r="IT9" s="178"/>
      <c r="IU9" s="178"/>
      <c r="IV9" s="180"/>
    </row>
    <row r="10" spans="1:251" ht="12.75" thickTop="1">
      <c r="A10" s="181" t="s">
        <v>65</v>
      </c>
      <c r="B10" s="182">
        <f>SUM(B7:B9)</f>
        <v>365278.33195999975</v>
      </c>
      <c r="C10" s="182"/>
      <c r="D10" s="183"/>
      <c r="E10" s="182">
        <f>SUM(E7:E9)</f>
        <v>309477.97825</v>
      </c>
      <c r="F10" s="182"/>
      <c r="G10" s="182"/>
      <c r="H10" s="176"/>
      <c r="I10" s="176"/>
      <c r="J10" s="173"/>
      <c r="K10" s="176"/>
      <c r="L10" s="176"/>
      <c r="M10" s="177"/>
      <c r="N10" s="176"/>
      <c r="O10" s="176"/>
      <c r="P10" s="176"/>
      <c r="Q10" s="173"/>
      <c r="R10" s="176"/>
      <c r="S10" s="176"/>
      <c r="T10" s="177"/>
      <c r="U10" s="176"/>
      <c r="V10" s="176"/>
      <c r="W10" s="176"/>
      <c r="X10" s="173"/>
      <c r="Y10" s="176"/>
      <c r="Z10" s="176"/>
      <c r="AA10" s="177"/>
      <c r="AB10" s="176"/>
      <c r="AC10" s="176"/>
      <c r="AD10" s="176"/>
      <c r="AE10" s="173"/>
      <c r="AF10" s="176"/>
      <c r="AG10" s="176"/>
      <c r="AH10" s="177"/>
      <c r="AI10" s="176"/>
      <c r="AJ10" s="176"/>
      <c r="AK10" s="176"/>
      <c r="AL10" s="173"/>
      <c r="AM10" s="176"/>
      <c r="AN10" s="176"/>
      <c r="AO10" s="177"/>
      <c r="AP10" s="176"/>
      <c r="AQ10" s="176"/>
      <c r="AR10" s="176"/>
      <c r="AS10" s="173"/>
      <c r="AT10" s="176"/>
      <c r="AU10" s="176"/>
      <c r="AV10" s="177"/>
      <c r="AW10" s="176"/>
      <c r="AX10" s="176"/>
      <c r="AY10" s="176"/>
      <c r="AZ10" s="173"/>
      <c r="BA10" s="176"/>
      <c r="BB10" s="176"/>
      <c r="BC10" s="177"/>
      <c r="BD10" s="176"/>
      <c r="BE10" s="176"/>
      <c r="BF10" s="176"/>
      <c r="BG10" s="173"/>
      <c r="BH10" s="176"/>
      <c r="BI10" s="176"/>
      <c r="BJ10" s="177"/>
      <c r="BK10" s="176"/>
      <c r="BL10" s="176"/>
      <c r="BM10" s="176"/>
      <c r="BN10" s="173"/>
      <c r="BO10" s="176"/>
      <c r="BP10" s="176"/>
      <c r="BQ10" s="177"/>
      <c r="BR10" s="176"/>
      <c r="BS10" s="176"/>
      <c r="BT10" s="176"/>
      <c r="BU10" s="173"/>
      <c r="BV10" s="176"/>
      <c r="BW10" s="176"/>
      <c r="BX10" s="177"/>
      <c r="BY10" s="176"/>
      <c r="BZ10" s="176"/>
      <c r="CA10" s="176"/>
      <c r="CB10" s="173"/>
      <c r="CC10" s="176"/>
      <c r="CD10" s="176"/>
      <c r="CE10" s="177"/>
      <c r="CF10" s="176"/>
      <c r="CG10" s="176"/>
      <c r="CH10" s="176"/>
      <c r="CI10" s="173"/>
      <c r="CJ10" s="176"/>
      <c r="CK10" s="176"/>
      <c r="CL10" s="177"/>
      <c r="CM10" s="176"/>
      <c r="CN10" s="176"/>
      <c r="CO10" s="176"/>
      <c r="CP10" s="173"/>
      <c r="CQ10" s="176"/>
      <c r="CR10" s="176"/>
      <c r="CS10" s="177"/>
      <c r="CT10" s="176"/>
      <c r="CU10" s="176"/>
      <c r="CV10" s="176"/>
      <c r="CW10" s="173"/>
      <c r="CX10" s="176"/>
      <c r="CY10" s="176"/>
      <c r="CZ10" s="177"/>
      <c r="DA10" s="176"/>
      <c r="DB10" s="176"/>
      <c r="DC10" s="176"/>
      <c r="DD10" s="173"/>
      <c r="DE10" s="176"/>
      <c r="DF10" s="176"/>
      <c r="DG10" s="177"/>
      <c r="DH10" s="176"/>
      <c r="DI10" s="176"/>
      <c r="DJ10" s="176"/>
      <c r="DK10" s="173"/>
      <c r="DL10" s="176"/>
      <c r="DM10" s="176"/>
      <c r="DN10" s="177"/>
      <c r="DO10" s="176"/>
      <c r="DP10" s="176"/>
      <c r="DQ10" s="176"/>
      <c r="DR10" s="173"/>
      <c r="DS10" s="176"/>
      <c r="DT10" s="176"/>
      <c r="DU10" s="177"/>
      <c r="DV10" s="176"/>
      <c r="DW10" s="176"/>
      <c r="DX10" s="176"/>
      <c r="DY10" s="173"/>
      <c r="DZ10" s="176"/>
      <c r="EA10" s="176"/>
      <c r="EB10" s="177"/>
      <c r="EC10" s="176"/>
      <c r="ED10" s="176"/>
      <c r="EE10" s="176"/>
      <c r="EF10" s="173"/>
      <c r="EG10" s="176"/>
      <c r="EH10" s="176"/>
      <c r="EI10" s="177"/>
      <c r="EJ10" s="176"/>
      <c r="EK10" s="176"/>
      <c r="EL10" s="176"/>
      <c r="EM10" s="173"/>
      <c r="EN10" s="176"/>
      <c r="EO10" s="176"/>
      <c r="EP10" s="177"/>
      <c r="EQ10" s="176"/>
      <c r="ER10" s="176"/>
      <c r="ES10" s="176"/>
      <c r="ET10" s="173"/>
      <c r="EU10" s="176"/>
      <c r="EV10" s="176"/>
      <c r="EW10" s="177"/>
      <c r="EX10" s="176"/>
      <c r="EY10" s="176"/>
      <c r="EZ10" s="176"/>
      <c r="FA10" s="173"/>
      <c r="FB10" s="176"/>
      <c r="FC10" s="176"/>
      <c r="FD10" s="177"/>
      <c r="FE10" s="176"/>
      <c r="FF10" s="176"/>
      <c r="FG10" s="176"/>
      <c r="FH10" s="173"/>
      <c r="FI10" s="176"/>
      <c r="FJ10" s="176"/>
      <c r="FK10" s="177"/>
      <c r="FL10" s="176"/>
      <c r="FM10" s="176"/>
      <c r="FN10" s="176"/>
      <c r="FO10" s="173"/>
      <c r="FP10" s="176"/>
      <c r="FQ10" s="176"/>
      <c r="FR10" s="177"/>
      <c r="FS10" s="176"/>
      <c r="FT10" s="176"/>
      <c r="FU10" s="176"/>
      <c r="FV10" s="173"/>
      <c r="FW10" s="176"/>
      <c r="FX10" s="176"/>
      <c r="FY10" s="177"/>
      <c r="FZ10" s="176"/>
      <c r="GA10" s="176"/>
      <c r="GB10" s="176"/>
      <c r="GC10" s="173"/>
      <c r="GD10" s="176"/>
      <c r="GE10" s="176"/>
      <c r="GF10" s="177"/>
      <c r="GG10" s="176"/>
      <c r="GH10" s="176"/>
      <c r="GI10" s="176"/>
      <c r="GJ10" s="173"/>
      <c r="GK10" s="176"/>
      <c r="GL10" s="176"/>
      <c r="GM10" s="177"/>
      <c r="GN10" s="176"/>
      <c r="GO10" s="176"/>
      <c r="GP10" s="176"/>
      <c r="GQ10" s="173"/>
      <c r="GR10" s="176"/>
      <c r="GS10" s="176"/>
      <c r="GT10" s="177"/>
      <c r="GU10" s="176"/>
      <c r="GV10" s="176"/>
      <c r="GW10" s="176"/>
      <c r="GX10" s="173"/>
      <c r="GY10" s="176"/>
      <c r="GZ10" s="176"/>
      <c r="HA10" s="177"/>
      <c r="HB10" s="176"/>
      <c r="HC10" s="176"/>
      <c r="HD10" s="176"/>
      <c r="HE10" s="173"/>
      <c r="HF10" s="176"/>
      <c r="HG10" s="176"/>
      <c r="HH10" s="177"/>
      <c r="HI10" s="176"/>
      <c r="HJ10" s="176"/>
      <c r="HK10" s="176"/>
      <c r="HL10" s="173"/>
      <c r="HM10" s="176"/>
      <c r="HN10" s="176"/>
      <c r="HO10" s="177"/>
      <c r="HP10" s="176"/>
      <c r="HQ10" s="176"/>
      <c r="HR10" s="176"/>
      <c r="HS10" s="173"/>
      <c r="HT10" s="176"/>
      <c r="HU10" s="176"/>
      <c r="HV10" s="177"/>
      <c r="HW10" s="176"/>
      <c r="HX10" s="176"/>
      <c r="HY10" s="176"/>
      <c r="HZ10" s="173"/>
      <c r="IA10" s="176"/>
      <c r="IB10" s="176"/>
      <c r="IC10" s="177"/>
      <c r="ID10" s="176"/>
      <c r="IE10" s="176"/>
      <c r="IF10" s="176"/>
      <c r="IG10" s="173"/>
      <c r="IH10" s="176"/>
      <c r="II10" s="176"/>
      <c r="IJ10" s="177"/>
      <c r="IK10" s="176"/>
      <c r="IL10" s="176"/>
      <c r="IM10" s="176"/>
      <c r="IN10" s="173"/>
      <c r="IO10" s="176"/>
      <c r="IP10" s="176"/>
      <c r="IQ10" s="177"/>
    </row>
    <row r="11" spans="1:7" ht="12">
      <c r="A11" s="35" t="s">
        <v>142</v>
      </c>
      <c r="B11" s="36">
        <v>-4351</v>
      </c>
      <c r="C11" s="36"/>
      <c r="D11" s="37"/>
      <c r="E11" s="36">
        <v>-3648</v>
      </c>
      <c r="F11" s="174"/>
      <c r="G11" s="174"/>
    </row>
    <row r="12" spans="1:7" ht="12">
      <c r="A12" s="35" t="s">
        <v>134</v>
      </c>
      <c r="B12" s="36">
        <v>-777</v>
      </c>
      <c r="C12" s="36"/>
      <c r="D12" s="37"/>
      <c r="E12" s="36">
        <v>-4191</v>
      </c>
      <c r="F12" s="174"/>
      <c r="G12" s="174"/>
    </row>
    <row r="13" spans="1:7" ht="12">
      <c r="A13" s="35" t="s">
        <v>66</v>
      </c>
      <c r="B13" s="36">
        <v>-68335</v>
      </c>
      <c r="C13" s="36"/>
      <c r="D13" s="37"/>
      <c r="E13" s="36">
        <v>-16708</v>
      </c>
      <c r="F13" s="174"/>
      <c r="G13" s="174"/>
    </row>
    <row r="14" spans="1:7" ht="12">
      <c r="A14" s="171" t="s">
        <v>68</v>
      </c>
      <c r="B14" s="174"/>
      <c r="C14" s="174"/>
      <c r="D14" s="175"/>
      <c r="E14" s="184"/>
      <c r="F14" s="174"/>
      <c r="G14" s="174"/>
    </row>
    <row r="15" spans="1:7" ht="12">
      <c r="A15" s="45" t="s">
        <v>67</v>
      </c>
      <c r="B15" s="36">
        <v>-5694</v>
      </c>
      <c r="C15" s="36"/>
      <c r="D15" s="37"/>
      <c r="E15" s="36">
        <v>-5400</v>
      </c>
      <c r="F15" s="174"/>
      <c r="G15" s="174"/>
    </row>
    <row r="16" spans="1:7" ht="12">
      <c r="A16" s="171" t="s">
        <v>141</v>
      </c>
      <c r="B16" s="174"/>
      <c r="C16" s="174"/>
      <c r="D16" s="175"/>
      <c r="E16" s="184"/>
      <c r="F16" s="174"/>
      <c r="G16" s="174"/>
    </row>
    <row r="17" spans="1:7" ht="12.75" thickBot="1">
      <c r="A17" s="45" t="s">
        <v>67</v>
      </c>
      <c r="B17" s="36">
        <v>16655</v>
      </c>
      <c r="C17" s="36"/>
      <c r="D17" s="37"/>
      <c r="E17" s="36">
        <v>1982</v>
      </c>
      <c r="F17" s="174"/>
      <c r="G17" s="174"/>
    </row>
    <row r="18" spans="1:256" ht="13.5" thickBot="1" thickTop="1">
      <c r="A18" s="181" t="s">
        <v>143</v>
      </c>
      <c r="B18" s="182">
        <f>SUM(B10:B17)</f>
        <v>302776.33195999975</v>
      </c>
      <c r="C18" s="182"/>
      <c r="D18" s="183"/>
      <c r="E18" s="182">
        <f>SUM(E10:E17)</f>
        <v>281512.97825</v>
      </c>
      <c r="F18" s="182"/>
      <c r="G18" s="182"/>
      <c r="H18" s="173"/>
      <c r="I18" s="176"/>
      <c r="J18" s="176"/>
      <c r="K18" s="177"/>
      <c r="L18" s="176"/>
      <c r="M18" s="176"/>
      <c r="N18" s="176"/>
      <c r="O18" s="173"/>
      <c r="P18" s="176"/>
      <c r="Q18" s="176"/>
      <c r="R18" s="177"/>
      <c r="S18" s="176"/>
      <c r="T18" s="176"/>
      <c r="U18" s="176"/>
      <c r="V18" s="173"/>
      <c r="W18" s="176"/>
      <c r="X18" s="176"/>
      <c r="Y18" s="177"/>
      <c r="Z18" s="176"/>
      <c r="AA18" s="176"/>
      <c r="AB18" s="176"/>
      <c r="AC18" s="173"/>
      <c r="AD18" s="176"/>
      <c r="AE18" s="176"/>
      <c r="AF18" s="177"/>
      <c r="AG18" s="176"/>
      <c r="AH18" s="176"/>
      <c r="AI18" s="176"/>
      <c r="AJ18" s="173"/>
      <c r="AK18" s="176"/>
      <c r="AL18" s="176"/>
      <c r="AM18" s="177"/>
      <c r="AN18" s="176"/>
      <c r="AO18" s="176"/>
      <c r="AP18" s="176"/>
      <c r="AQ18" s="173"/>
      <c r="AR18" s="176"/>
      <c r="AS18" s="176"/>
      <c r="AT18" s="177"/>
      <c r="AU18" s="176"/>
      <c r="AV18" s="176"/>
      <c r="AW18" s="178"/>
      <c r="AX18" s="179"/>
      <c r="AY18" s="178"/>
      <c r="AZ18" s="178"/>
      <c r="BA18" s="180"/>
      <c r="BB18" s="178"/>
      <c r="BC18" s="178"/>
      <c r="BD18" s="178"/>
      <c r="BE18" s="179"/>
      <c r="BF18" s="178"/>
      <c r="BG18" s="178"/>
      <c r="BH18" s="180"/>
      <c r="BI18" s="178"/>
      <c r="BJ18" s="178"/>
      <c r="BK18" s="178"/>
      <c r="BL18" s="179"/>
      <c r="BM18" s="178"/>
      <c r="BN18" s="178"/>
      <c r="BO18" s="180"/>
      <c r="BP18" s="178"/>
      <c r="BQ18" s="178"/>
      <c r="BR18" s="178"/>
      <c r="BS18" s="179"/>
      <c r="BT18" s="178"/>
      <c r="BU18" s="178"/>
      <c r="BV18" s="180"/>
      <c r="BW18" s="178"/>
      <c r="BX18" s="178"/>
      <c r="BY18" s="178"/>
      <c r="BZ18" s="179"/>
      <c r="CA18" s="178"/>
      <c r="CB18" s="178"/>
      <c r="CC18" s="180"/>
      <c r="CD18" s="178"/>
      <c r="CE18" s="178"/>
      <c r="CF18" s="178"/>
      <c r="CG18" s="179"/>
      <c r="CH18" s="178"/>
      <c r="CI18" s="178"/>
      <c r="CJ18" s="180"/>
      <c r="CK18" s="178"/>
      <c r="CL18" s="178"/>
      <c r="CM18" s="178"/>
      <c r="CN18" s="179"/>
      <c r="CO18" s="178"/>
      <c r="CP18" s="178"/>
      <c r="CQ18" s="180"/>
      <c r="CR18" s="178"/>
      <c r="CS18" s="178"/>
      <c r="CT18" s="178"/>
      <c r="CU18" s="179"/>
      <c r="CV18" s="178"/>
      <c r="CW18" s="178"/>
      <c r="CX18" s="180"/>
      <c r="CY18" s="178"/>
      <c r="CZ18" s="178"/>
      <c r="DA18" s="178"/>
      <c r="DB18" s="179"/>
      <c r="DC18" s="178"/>
      <c r="DD18" s="178"/>
      <c r="DE18" s="180"/>
      <c r="DF18" s="178"/>
      <c r="DG18" s="178"/>
      <c r="DH18" s="178"/>
      <c r="DI18" s="179"/>
      <c r="DJ18" s="178"/>
      <c r="DK18" s="178"/>
      <c r="DL18" s="180"/>
      <c r="DM18" s="178"/>
      <c r="DN18" s="178"/>
      <c r="DO18" s="178"/>
      <c r="DP18" s="179"/>
      <c r="DQ18" s="178"/>
      <c r="DR18" s="178"/>
      <c r="DS18" s="180"/>
      <c r="DT18" s="178"/>
      <c r="DU18" s="178"/>
      <c r="DV18" s="178"/>
      <c r="DW18" s="179"/>
      <c r="DX18" s="178"/>
      <c r="DY18" s="178"/>
      <c r="DZ18" s="180"/>
      <c r="EA18" s="178"/>
      <c r="EB18" s="178"/>
      <c r="EC18" s="178"/>
      <c r="ED18" s="179"/>
      <c r="EE18" s="178"/>
      <c r="EF18" s="178"/>
      <c r="EG18" s="180"/>
      <c r="EH18" s="178"/>
      <c r="EI18" s="178"/>
      <c r="EJ18" s="178"/>
      <c r="EK18" s="179"/>
      <c r="EL18" s="178"/>
      <c r="EM18" s="178"/>
      <c r="EN18" s="180"/>
      <c r="EO18" s="178"/>
      <c r="EP18" s="178"/>
      <c r="EQ18" s="178"/>
      <c r="ER18" s="179"/>
      <c r="ES18" s="178"/>
      <c r="ET18" s="178"/>
      <c r="EU18" s="180"/>
      <c r="EV18" s="178"/>
      <c r="EW18" s="178"/>
      <c r="EX18" s="178"/>
      <c r="EY18" s="179"/>
      <c r="EZ18" s="178"/>
      <c r="FA18" s="178"/>
      <c r="FB18" s="180"/>
      <c r="FC18" s="178"/>
      <c r="FD18" s="178"/>
      <c r="FE18" s="178"/>
      <c r="FF18" s="179"/>
      <c r="FG18" s="178"/>
      <c r="FH18" s="178"/>
      <c r="FI18" s="180"/>
      <c r="FJ18" s="178"/>
      <c r="FK18" s="178"/>
      <c r="FL18" s="178"/>
      <c r="FM18" s="179"/>
      <c r="FN18" s="178"/>
      <c r="FO18" s="178"/>
      <c r="FP18" s="180"/>
      <c r="FQ18" s="178"/>
      <c r="FR18" s="178"/>
      <c r="FS18" s="178"/>
      <c r="FT18" s="179"/>
      <c r="FU18" s="178"/>
      <c r="FV18" s="178"/>
      <c r="FW18" s="180"/>
      <c r="FX18" s="178"/>
      <c r="FY18" s="178"/>
      <c r="FZ18" s="178"/>
      <c r="GA18" s="179"/>
      <c r="GB18" s="178"/>
      <c r="GC18" s="178"/>
      <c r="GD18" s="180"/>
      <c r="GE18" s="178"/>
      <c r="GF18" s="178"/>
      <c r="GG18" s="178"/>
      <c r="GH18" s="179"/>
      <c r="GI18" s="178"/>
      <c r="GJ18" s="178"/>
      <c r="GK18" s="180"/>
      <c r="GL18" s="178"/>
      <c r="GM18" s="178"/>
      <c r="GN18" s="178"/>
      <c r="GO18" s="179"/>
      <c r="GP18" s="178"/>
      <c r="GQ18" s="178"/>
      <c r="GR18" s="180"/>
      <c r="GS18" s="178"/>
      <c r="GT18" s="178"/>
      <c r="GU18" s="178"/>
      <c r="GV18" s="179"/>
      <c r="GW18" s="178"/>
      <c r="GX18" s="178"/>
      <c r="GY18" s="180"/>
      <c r="GZ18" s="178"/>
      <c r="HA18" s="178"/>
      <c r="HB18" s="178"/>
      <c r="HC18" s="179"/>
      <c r="HD18" s="178"/>
      <c r="HE18" s="178"/>
      <c r="HF18" s="180"/>
      <c r="HG18" s="178"/>
      <c r="HH18" s="178"/>
      <c r="HI18" s="178"/>
      <c r="HJ18" s="179"/>
      <c r="HK18" s="178"/>
      <c r="HL18" s="178"/>
      <c r="HM18" s="180"/>
      <c r="HN18" s="178"/>
      <c r="HO18" s="178"/>
      <c r="HP18" s="178"/>
      <c r="HQ18" s="179"/>
      <c r="HR18" s="178"/>
      <c r="HS18" s="178"/>
      <c r="HT18" s="180"/>
      <c r="HU18" s="178"/>
      <c r="HV18" s="178"/>
      <c r="HW18" s="178"/>
      <c r="HX18" s="179"/>
      <c r="HY18" s="178"/>
      <c r="HZ18" s="178"/>
      <c r="IA18" s="180"/>
      <c r="IB18" s="178"/>
      <c r="IC18" s="178"/>
      <c r="ID18" s="178"/>
      <c r="IE18" s="179"/>
      <c r="IF18" s="178"/>
      <c r="IG18" s="178"/>
      <c r="IH18" s="180"/>
      <c r="II18" s="178"/>
      <c r="IJ18" s="178"/>
      <c r="IK18" s="178"/>
      <c r="IL18" s="179"/>
      <c r="IM18" s="178"/>
      <c r="IN18" s="178"/>
      <c r="IO18" s="180"/>
      <c r="IP18" s="178"/>
      <c r="IQ18" s="178"/>
      <c r="IR18" s="178"/>
      <c r="IS18" s="179"/>
      <c r="IT18" s="178"/>
      <c r="IU18" s="178"/>
      <c r="IV18" s="180"/>
    </row>
    <row r="19" spans="1:256" ht="13.5" thickBot="1" thickTop="1">
      <c r="A19" s="185" t="s">
        <v>69</v>
      </c>
      <c r="B19" s="186"/>
      <c r="C19" s="186"/>
      <c r="D19" s="187"/>
      <c r="E19" s="186"/>
      <c r="F19" s="186"/>
      <c r="G19" s="186"/>
      <c r="H19" s="173"/>
      <c r="I19" s="176"/>
      <c r="J19" s="176"/>
      <c r="K19" s="177"/>
      <c r="L19" s="176"/>
      <c r="M19" s="176"/>
      <c r="N19" s="176"/>
      <c r="O19" s="173"/>
      <c r="P19" s="176"/>
      <c r="Q19" s="176"/>
      <c r="R19" s="177"/>
      <c r="S19" s="176"/>
      <c r="T19" s="176"/>
      <c r="U19" s="176"/>
      <c r="V19" s="173"/>
      <c r="W19" s="176"/>
      <c r="X19" s="176"/>
      <c r="Y19" s="177"/>
      <c r="Z19" s="176"/>
      <c r="AA19" s="176"/>
      <c r="AB19" s="176"/>
      <c r="AC19" s="173"/>
      <c r="AD19" s="176"/>
      <c r="AE19" s="176"/>
      <c r="AF19" s="177"/>
      <c r="AG19" s="176"/>
      <c r="AH19" s="176"/>
      <c r="AI19" s="176"/>
      <c r="AJ19" s="173"/>
      <c r="AK19" s="176"/>
      <c r="AL19" s="176"/>
      <c r="AM19" s="177"/>
      <c r="AN19" s="176"/>
      <c r="AO19" s="176"/>
      <c r="AP19" s="176"/>
      <c r="AQ19" s="173"/>
      <c r="AR19" s="176"/>
      <c r="AS19" s="176"/>
      <c r="AT19" s="177"/>
      <c r="AU19" s="176"/>
      <c r="AV19" s="176"/>
      <c r="AW19" s="178"/>
      <c r="AX19" s="179"/>
      <c r="AY19" s="178"/>
      <c r="AZ19" s="178"/>
      <c r="BA19" s="180"/>
      <c r="BB19" s="178"/>
      <c r="BC19" s="178"/>
      <c r="BD19" s="178"/>
      <c r="BE19" s="179"/>
      <c r="BF19" s="178"/>
      <c r="BG19" s="178"/>
      <c r="BH19" s="180"/>
      <c r="BI19" s="178"/>
      <c r="BJ19" s="178"/>
      <c r="BK19" s="178"/>
      <c r="BL19" s="179"/>
      <c r="BM19" s="178"/>
      <c r="BN19" s="178"/>
      <c r="BO19" s="180"/>
      <c r="BP19" s="178"/>
      <c r="BQ19" s="178"/>
      <c r="BR19" s="178"/>
      <c r="BS19" s="179"/>
      <c r="BT19" s="178"/>
      <c r="BU19" s="178"/>
      <c r="BV19" s="180"/>
      <c r="BW19" s="178"/>
      <c r="BX19" s="178"/>
      <c r="BY19" s="178"/>
      <c r="BZ19" s="179"/>
      <c r="CA19" s="178"/>
      <c r="CB19" s="178"/>
      <c r="CC19" s="180"/>
      <c r="CD19" s="178"/>
      <c r="CE19" s="178"/>
      <c r="CF19" s="178"/>
      <c r="CG19" s="179"/>
      <c r="CH19" s="178"/>
      <c r="CI19" s="178"/>
      <c r="CJ19" s="180"/>
      <c r="CK19" s="178"/>
      <c r="CL19" s="178"/>
      <c r="CM19" s="178"/>
      <c r="CN19" s="179"/>
      <c r="CO19" s="178"/>
      <c r="CP19" s="178"/>
      <c r="CQ19" s="180"/>
      <c r="CR19" s="178"/>
      <c r="CS19" s="178"/>
      <c r="CT19" s="178"/>
      <c r="CU19" s="179"/>
      <c r="CV19" s="178"/>
      <c r="CW19" s="178"/>
      <c r="CX19" s="180"/>
      <c r="CY19" s="178"/>
      <c r="CZ19" s="178"/>
      <c r="DA19" s="178"/>
      <c r="DB19" s="179"/>
      <c r="DC19" s="178"/>
      <c r="DD19" s="178"/>
      <c r="DE19" s="180"/>
      <c r="DF19" s="178"/>
      <c r="DG19" s="178"/>
      <c r="DH19" s="178"/>
      <c r="DI19" s="179"/>
      <c r="DJ19" s="178"/>
      <c r="DK19" s="178"/>
      <c r="DL19" s="180"/>
      <c r="DM19" s="178"/>
      <c r="DN19" s="178"/>
      <c r="DO19" s="178"/>
      <c r="DP19" s="179"/>
      <c r="DQ19" s="178"/>
      <c r="DR19" s="178"/>
      <c r="DS19" s="180"/>
      <c r="DT19" s="178"/>
      <c r="DU19" s="178"/>
      <c r="DV19" s="178"/>
      <c r="DW19" s="179"/>
      <c r="DX19" s="178"/>
      <c r="DY19" s="178"/>
      <c r="DZ19" s="180"/>
      <c r="EA19" s="178"/>
      <c r="EB19" s="178"/>
      <c r="EC19" s="178"/>
      <c r="ED19" s="179"/>
      <c r="EE19" s="178"/>
      <c r="EF19" s="178"/>
      <c r="EG19" s="180"/>
      <c r="EH19" s="178"/>
      <c r="EI19" s="178"/>
      <c r="EJ19" s="178"/>
      <c r="EK19" s="179"/>
      <c r="EL19" s="178"/>
      <c r="EM19" s="178"/>
      <c r="EN19" s="180"/>
      <c r="EO19" s="178"/>
      <c r="EP19" s="178"/>
      <c r="EQ19" s="178"/>
      <c r="ER19" s="179"/>
      <c r="ES19" s="178"/>
      <c r="ET19" s="178"/>
      <c r="EU19" s="180"/>
      <c r="EV19" s="178"/>
      <c r="EW19" s="178"/>
      <c r="EX19" s="178"/>
      <c r="EY19" s="179"/>
      <c r="EZ19" s="178"/>
      <c r="FA19" s="178"/>
      <c r="FB19" s="180"/>
      <c r="FC19" s="178"/>
      <c r="FD19" s="178"/>
      <c r="FE19" s="178"/>
      <c r="FF19" s="179"/>
      <c r="FG19" s="178"/>
      <c r="FH19" s="178"/>
      <c r="FI19" s="180"/>
      <c r="FJ19" s="178"/>
      <c r="FK19" s="178"/>
      <c r="FL19" s="178"/>
      <c r="FM19" s="179"/>
      <c r="FN19" s="178"/>
      <c r="FO19" s="178"/>
      <c r="FP19" s="180"/>
      <c r="FQ19" s="178"/>
      <c r="FR19" s="178"/>
      <c r="FS19" s="178"/>
      <c r="FT19" s="179"/>
      <c r="FU19" s="178"/>
      <c r="FV19" s="178"/>
      <c r="FW19" s="180"/>
      <c r="FX19" s="178"/>
      <c r="FY19" s="178"/>
      <c r="FZ19" s="178"/>
      <c r="GA19" s="179"/>
      <c r="GB19" s="178"/>
      <c r="GC19" s="178"/>
      <c r="GD19" s="180"/>
      <c r="GE19" s="178"/>
      <c r="GF19" s="178"/>
      <c r="GG19" s="178"/>
      <c r="GH19" s="179"/>
      <c r="GI19" s="178"/>
      <c r="GJ19" s="178"/>
      <c r="GK19" s="180"/>
      <c r="GL19" s="178"/>
      <c r="GM19" s="178"/>
      <c r="GN19" s="178"/>
      <c r="GO19" s="179"/>
      <c r="GP19" s="178"/>
      <c r="GQ19" s="178"/>
      <c r="GR19" s="180"/>
      <c r="GS19" s="178"/>
      <c r="GT19" s="178"/>
      <c r="GU19" s="178"/>
      <c r="GV19" s="179"/>
      <c r="GW19" s="178"/>
      <c r="GX19" s="178"/>
      <c r="GY19" s="180"/>
      <c r="GZ19" s="178"/>
      <c r="HA19" s="178"/>
      <c r="HB19" s="178"/>
      <c r="HC19" s="179"/>
      <c r="HD19" s="178"/>
      <c r="HE19" s="178"/>
      <c r="HF19" s="180"/>
      <c r="HG19" s="178"/>
      <c r="HH19" s="178"/>
      <c r="HI19" s="178"/>
      <c r="HJ19" s="179"/>
      <c r="HK19" s="178"/>
      <c r="HL19" s="178"/>
      <c r="HM19" s="180"/>
      <c r="HN19" s="178"/>
      <c r="HO19" s="178"/>
      <c r="HP19" s="178"/>
      <c r="HQ19" s="179"/>
      <c r="HR19" s="178"/>
      <c r="HS19" s="178"/>
      <c r="HT19" s="180"/>
      <c r="HU19" s="178"/>
      <c r="HV19" s="178"/>
      <c r="HW19" s="178"/>
      <c r="HX19" s="179"/>
      <c r="HY19" s="178"/>
      <c r="HZ19" s="178"/>
      <c r="IA19" s="180"/>
      <c r="IB19" s="178"/>
      <c r="IC19" s="178"/>
      <c r="ID19" s="178"/>
      <c r="IE19" s="179"/>
      <c r="IF19" s="178"/>
      <c r="IG19" s="178"/>
      <c r="IH19" s="180"/>
      <c r="II19" s="178"/>
      <c r="IJ19" s="178"/>
      <c r="IK19" s="178"/>
      <c r="IL19" s="179"/>
      <c r="IM19" s="178"/>
      <c r="IN19" s="178"/>
      <c r="IO19" s="180"/>
      <c r="IP19" s="178"/>
      <c r="IQ19" s="178"/>
      <c r="IR19" s="178"/>
      <c r="IS19" s="179"/>
      <c r="IT19" s="178"/>
      <c r="IU19" s="178"/>
      <c r="IV19" s="180"/>
    </row>
    <row r="20" spans="1:256" ht="13.5" thickBot="1" thickTop="1">
      <c r="A20" s="162" t="s">
        <v>70</v>
      </c>
      <c r="B20" s="188">
        <v>5129</v>
      </c>
      <c r="C20" s="188"/>
      <c r="D20" s="189"/>
      <c r="E20" s="188">
        <v>10398</v>
      </c>
      <c r="F20" s="190"/>
      <c r="G20" s="190"/>
      <c r="H20" s="173"/>
      <c r="I20" s="176"/>
      <c r="J20" s="176"/>
      <c r="K20" s="177"/>
      <c r="L20" s="176"/>
      <c r="M20" s="176"/>
      <c r="N20" s="176"/>
      <c r="O20" s="173"/>
      <c r="P20" s="176"/>
      <c r="Q20" s="176"/>
      <c r="R20" s="177"/>
      <c r="S20" s="176"/>
      <c r="T20" s="176"/>
      <c r="U20" s="176"/>
      <c r="V20" s="173"/>
      <c r="W20" s="176"/>
      <c r="X20" s="176"/>
      <c r="Y20" s="177"/>
      <c r="Z20" s="176"/>
      <c r="AA20" s="176"/>
      <c r="AB20" s="176"/>
      <c r="AC20" s="173"/>
      <c r="AD20" s="176"/>
      <c r="AE20" s="176"/>
      <c r="AF20" s="177"/>
      <c r="AG20" s="176"/>
      <c r="AH20" s="176"/>
      <c r="AI20" s="176"/>
      <c r="AJ20" s="173"/>
      <c r="AK20" s="176"/>
      <c r="AL20" s="176"/>
      <c r="AM20" s="177"/>
      <c r="AN20" s="176"/>
      <c r="AO20" s="176"/>
      <c r="AP20" s="176"/>
      <c r="AQ20" s="173"/>
      <c r="AR20" s="176"/>
      <c r="AS20" s="176"/>
      <c r="AT20" s="177"/>
      <c r="AU20" s="176"/>
      <c r="AV20" s="176"/>
      <c r="AW20" s="178"/>
      <c r="AX20" s="179"/>
      <c r="AY20" s="178"/>
      <c r="AZ20" s="178"/>
      <c r="BA20" s="180"/>
      <c r="BB20" s="178"/>
      <c r="BC20" s="178"/>
      <c r="BD20" s="178"/>
      <c r="BE20" s="179"/>
      <c r="BF20" s="178"/>
      <c r="BG20" s="178"/>
      <c r="BH20" s="180"/>
      <c r="BI20" s="178"/>
      <c r="BJ20" s="178"/>
      <c r="BK20" s="178"/>
      <c r="BL20" s="179"/>
      <c r="BM20" s="178"/>
      <c r="BN20" s="178"/>
      <c r="BO20" s="180"/>
      <c r="BP20" s="178"/>
      <c r="BQ20" s="178"/>
      <c r="BR20" s="178"/>
      <c r="BS20" s="179"/>
      <c r="BT20" s="178"/>
      <c r="BU20" s="178"/>
      <c r="BV20" s="180"/>
      <c r="BW20" s="178"/>
      <c r="BX20" s="178"/>
      <c r="BY20" s="178"/>
      <c r="BZ20" s="179"/>
      <c r="CA20" s="178"/>
      <c r="CB20" s="178"/>
      <c r="CC20" s="180"/>
      <c r="CD20" s="178"/>
      <c r="CE20" s="178"/>
      <c r="CF20" s="178"/>
      <c r="CG20" s="179"/>
      <c r="CH20" s="178"/>
      <c r="CI20" s="178"/>
      <c r="CJ20" s="180"/>
      <c r="CK20" s="178"/>
      <c r="CL20" s="178"/>
      <c r="CM20" s="178"/>
      <c r="CN20" s="179"/>
      <c r="CO20" s="178"/>
      <c r="CP20" s="178"/>
      <c r="CQ20" s="180"/>
      <c r="CR20" s="178"/>
      <c r="CS20" s="178"/>
      <c r="CT20" s="178"/>
      <c r="CU20" s="179"/>
      <c r="CV20" s="178"/>
      <c r="CW20" s="178"/>
      <c r="CX20" s="180"/>
      <c r="CY20" s="178"/>
      <c r="CZ20" s="178"/>
      <c r="DA20" s="178"/>
      <c r="DB20" s="179"/>
      <c r="DC20" s="178"/>
      <c r="DD20" s="178"/>
      <c r="DE20" s="180"/>
      <c r="DF20" s="178"/>
      <c r="DG20" s="178"/>
      <c r="DH20" s="178"/>
      <c r="DI20" s="179"/>
      <c r="DJ20" s="178"/>
      <c r="DK20" s="178"/>
      <c r="DL20" s="180"/>
      <c r="DM20" s="178"/>
      <c r="DN20" s="178"/>
      <c r="DO20" s="178"/>
      <c r="DP20" s="179"/>
      <c r="DQ20" s="178"/>
      <c r="DR20" s="178"/>
      <c r="DS20" s="180"/>
      <c r="DT20" s="178"/>
      <c r="DU20" s="178"/>
      <c r="DV20" s="178"/>
      <c r="DW20" s="179"/>
      <c r="DX20" s="178"/>
      <c r="DY20" s="178"/>
      <c r="DZ20" s="180"/>
      <c r="EA20" s="178"/>
      <c r="EB20" s="178"/>
      <c r="EC20" s="178"/>
      <c r="ED20" s="179"/>
      <c r="EE20" s="178"/>
      <c r="EF20" s="178"/>
      <c r="EG20" s="180"/>
      <c r="EH20" s="178"/>
      <c r="EI20" s="178"/>
      <c r="EJ20" s="178"/>
      <c r="EK20" s="179"/>
      <c r="EL20" s="178"/>
      <c r="EM20" s="178"/>
      <c r="EN20" s="180"/>
      <c r="EO20" s="178"/>
      <c r="EP20" s="178"/>
      <c r="EQ20" s="178"/>
      <c r="ER20" s="179"/>
      <c r="ES20" s="178"/>
      <c r="ET20" s="178"/>
      <c r="EU20" s="180"/>
      <c r="EV20" s="178"/>
      <c r="EW20" s="178"/>
      <c r="EX20" s="178"/>
      <c r="EY20" s="179"/>
      <c r="EZ20" s="178"/>
      <c r="FA20" s="178"/>
      <c r="FB20" s="180"/>
      <c r="FC20" s="178"/>
      <c r="FD20" s="178"/>
      <c r="FE20" s="178"/>
      <c r="FF20" s="179"/>
      <c r="FG20" s="178"/>
      <c r="FH20" s="178"/>
      <c r="FI20" s="180"/>
      <c r="FJ20" s="178"/>
      <c r="FK20" s="178"/>
      <c r="FL20" s="178"/>
      <c r="FM20" s="179"/>
      <c r="FN20" s="178"/>
      <c r="FO20" s="178"/>
      <c r="FP20" s="180"/>
      <c r="FQ20" s="178"/>
      <c r="FR20" s="178"/>
      <c r="FS20" s="178"/>
      <c r="FT20" s="179"/>
      <c r="FU20" s="178"/>
      <c r="FV20" s="178"/>
      <c r="FW20" s="180"/>
      <c r="FX20" s="178"/>
      <c r="FY20" s="178"/>
      <c r="FZ20" s="178"/>
      <c r="GA20" s="179"/>
      <c r="GB20" s="178"/>
      <c r="GC20" s="178"/>
      <c r="GD20" s="180"/>
      <c r="GE20" s="178"/>
      <c r="GF20" s="178"/>
      <c r="GG20" s="178"/>
      <c r="GH20" s="179"/>
      <c r="GI20" s="178"/>
      <c r="GJ20" s="178"/>
      <c r="GK20" s="180"/>
      <c r="GL20" s="178"/>
      <c r="GM20" s="178"/>
      <c r="GN20" s="178"/>
      <c r="GO20" s="179"/>
      <c r="GP20" s="178"/>
      <c r="GQ20" s="178"/>
      <c r="GR20" s="180"/>
      <c r="GS20" s="178"/>
      <c r="GT20" s="178"/>
      <c r="GU20" s="178"/>
      <c r="GV20" s="179"/>
      <c r="GW20" s="178"/>
      <c r="GX20" s="178"/>
      <c r="GY20" s="180"/>
      <c r="GZ20" s="178"/>
      <c r="HA20" s="178"/>
      <c r="HB20" s="178"/>
      <c r="HC20" s="179"/>
      <c r="HD20" s="178"/>
      <c r="HE20" s="178"/>
      <c r="HF20" s="180"/>
      <c r="HG20" s="178"/>
      <c r="HH20" s="178"/>
      <c r="HI20" s="178"/>
      <c r="HJ20" s="179"/>
      <c r="HK20" s="178"/>
      <c r="HL20" s="178"/>
      <c r="HM20" s="180"/>
      <c r="HN20" s="178"/>
      <c r="HO20" s="178"/>
      <c r="HP20" s="178"/>
      <c r="HQ20" s="179"/>
      <c r="HR20" s="178"/>
      <c r="HS20" s="178"/>
      <c r="HT20" s="180"/>
      <c r="HU20" s="178"/>
      <c r="HV20" s="178"/>
      <c r="HW20" s="178"/>
      <c r="HX20" s="179"/>
      <c r="HY20" s="178"/>
      <c r="HZ20" s="178"/>
      <c r="IA20" s="180"/>
      <c r="IB20" s="178"/>
      <c r="IC20" s="178"/>
      <c r="ID20" s="178"/>
      <c r="IE20" s="179"/>
      <c r="IF20" s="178"/>
      <c r="IG20" s="178"/>
      <c r="IH20" s="180"/>
      <c r="II20" s="178"/>
      <c r="IJ20" s="178"/>
      <c r="IK20" s="178"/>
      <c r="IL20" s="179"/>
      <c r="IM20" s="178"/>
      <c r="IN20" s="178"/>
      <c r="IO20" s="180"/>
      <c r="IP20" s="178"/>
      <c r="IQ20" s="178"/>
      <c r="IR20" s="178"/>
      <c r="IS20" s="179"/>
      <c r="IT20" s="178"/>
      <c r="IU20" s="178"/>
      <c r="IV20" s="180"/>
    </row>
    <row r="21" spans="1:7" ht="12.75" thickTop="1">
      <c r="A21" s="162" t="s">
        <v>5</v>
      </c>
      <c r="B21" s="188">
        <v>-5458</v>
      </c>
      <c r="C21" s="188"/>
      <c r="D21" s="189"/>
      <c r="E21" s="188">
        <v>15953</v>
      </c>
      <c r="F21" s="190"/>
      <c r="G21" s="190"/>
    </row>
    <row r="22" spans="1:7" ht="12">
      <c r="A22" s="162" t="s">
        <v>71</v>
      </c>
      <c r="B22" s="188">
        <v>-2454</v>
      </c>
      <c r="C22" s="188"/>
      <c r="D22" s="189"/>
      <c r="E22" s="188">
        <v>-41582</v>
      </c>
      <c r="F22" s="190"/>
      <c r="G22" s="190"/>
    </row>
    <row r="23" spans="1:7" ht="12">
      <c r="A23" s="162" t="s">
        <v>72</v>
      </c>
      <c r="B23" s="188">
        <v>10945</v>
      </c>
      <c r="C23" s="188"/>
      <c r="D23" s="189"/>
      <c r="E23" s="188">
        <v>-33161</v>
      </c>
      <c r="F23" s="190"/>
      <c r="G23" s="190"/>
    </row>
    <row r="24" spans="1:7" ht="12">
      <c r="A24" s="162" t="s">
        <v>73</v>
      </c>
      <c r="B24" s="188">
        <v>43902</v>
      </c>
      <c r="C24" s="188"/>
      <c r="D24" s="189"/>
      <c r="E24" s="188">
        <v>-40900</v>
      </c>
      <c r="F24" s="190"/>
      <c r="G24" s="190"/>
    </row>
    <row r="25" spans="1:7" ht="12">
      <c r="A25" s="162" t="s">
        <v>74</v>
      </c>
      <c r="B25" s="188">
        <v>4680</v>
      </c>
      <c r="C25" s="188"/>
      <c r="D25" s="189"/>
      <c r="E25" s="188">
        <v>18240</v>
      </c>
      <c r="F25" s="190"/>
      <c r="G25" s="190"/>
    </row>
    <row r="26" spans="1:7" ht="12">
      <c r="A26" s="162" t="s">
        <v>87</v>
      </c>
      <c r="B26" s="188">
        <v>-3685</v>
      </c>
      <c r="C26" s="188"/>
      <c r="D26" s="189"/>
      <c r="E26" s="188">
        <v>9512</v>
      </c>
      <c r="F26" s="190"/>
      <c r="G26" s="190"/>
    </row>
    <row r="27" spans="1:7" ht="12.75" thickBot="1">
      <c r="A27" s="181" t="s">
        <v>75</v>
      </c>
      <c r="B27" s="182">
        <f>SUM(B20:B26)</f>
        <v>53059</v>
      </c>
      <c r="C27" s="182"/>
      <c r="D27" s="183"/>
      <c r="E27" s="182">
        <f>SUM(E20:E26)</f>
        <v>-61540</v>
      </c>
      <c r="F27" s="182"/>
      <c r="G27" s="182"/>
    </row>
    <row r="28" spans="1:256" ht="13.5" thickBot="1" thickTop="1">
      <c r="A28" s="181" t="s">
        <v>124</v>
      </c>
      <c r="B28" s="182">
        <v>-30742</v>
      </c>
      <c r="C28" s="182"/>
      <c r="D28" s="183"/>
      <c r="E28" s="182">
        <v>14035</v>
      </c>
      <c r="F28" s="182"/>
      <c r="G28" s="182"/>
      <c r="H28" s="173"/>
      <c r="I28" s="176"/>
      <c r="J28" s="176"/>
      <c r="K28" s="177"/>
      <c r="L28" s="176"/>
      <c r="M28" s="176"/>
      <c r="N28" s="176"/>
      <c r="O28" s="173"/>
      <c r="P28" s="176"/>
      <c r="Q28" s="176"/>
      <c r="R28" s="177"/>
      <c r="S28" s="176"/>
      <c r="T28" s="176"/>
      <c r="U28" s="176"/>
      <c r="V28" s="173"/>
      <c r="W28" s="176"/>
      <c r="X28" s="176"/>
      <c r="Y28" s="177"/>
      <c r="Z28" s="176"/>
      <c r="AA28" s="176"/>
      <c r="AB28" s="176"/>
      <c r="AC28" s="173"/>
      <c r="AD28" s="176"/>
      <c r="AE28" s="176"/>
      <c r="AF28" s="177"/>
      <c r="AG28" s="176"/>
      <c r="AH28" s="176"/>
      <c r="AI28" s="176"/>
      <c r="AJ28" s="173"/>
      <c r="AK28" s="176"/>
      <c r="AL28" s="176"/>
      <c r="AM28" s="177"/>
      <c r="AN28" s="176"/>
      <c r="AO28" s="176"/>
      <c r="AP28" s="176"/>
      <c r="AQ28" s="173"/>
      <c r="AR28" s="176"/>
      <c r="AS28" s="176"/>
      <c r="AT28" s="177"/>
      <c r="AU28" s="176"/>
      <c r="AV28" s="176"/>
      <c r="AW28" s="178"/>
      <c r="AX28" s="179"/>
      <c r="AY28" s="178"/>
      <c r="AZ28" s="178"/>
      <c r="BA28" s="180"/>
      <c r="BB28" s="178"/>
      <c r="BC28" s="178"/>
      <c r="BD28" s="178"/>
      <c r="BE28" s="179"/>
      <c r="BF28" s="178"/>
      <c r="BG28" s="178"/>
      <c r="BH28" s="180"/>
      <c r="BI28" s="178"/>
      <c r="BJ28" s="178"/>
      <c r="BK28" s="178"/>
      <c r="BL28" s="179"/>
      <c r="BM28" s="178"/>
      <c r="BN28" s="178"/>
      <c r="BO28" s="180"/>
      <c r="BP28" s="178"/>
      <c r="BQ28" s="178"/>
      <c r="BR28" s="178"/>
      <c r="BS28" s="179"/>
      <c r="BT28" s="178"/>
      <c r="BU28" s="178"/>
      <c r="BV28" s="180"/>
      <c r="BW28" s="178"/>
      <c r="BX28" s="178"/>
      <c r="BY28" s="178"/>
      <c r="BZ28" s="179"/>
      <c r="CA28" s="178"/>
      <c r="CB28" s="178"/>
      <c r="CC28" s="180"/>
      <c r="CD28" s="178"/>
      <c r="CE28" s="178"/>
      <c r="CF28" s="178"/>
      <c r="CG28" s="179"/>
      <c r="CH28" s="178"/>
      <c r="CI28" s="178"/>
      <c r="CJ28" s="180"/>
      <c r="CK28" s="178"/>
      <c r="CL28" s="178"/>
      <c r="CM28" s="178"/>
      <c r="CN28" s="179"/>
      <c r="CO28" s="178"/>
      <c r="CP28" s="178"/>
      <c r="CQ28" s="180"/>
      <c r="CR28" s="178"/>
      <c r="CS28" s="178"/>
      <c r="CT28" s="178"/>
      <c r="CU28" s="179"/>
      <c r="CV28" s="178"/>
      <c r="CW28" s="178"/>
      <c r="CX28" s="180"/>
      <c r="CY28" s="178"/>
      <c r="CZ28" s="178"/>
      <c r="DA28" s="178"/>
      <c r="DB28" s="179"/>
      <c r="DC28" s="178"/>
      <c r="DD28" s="178"/>
      <c r="DE28" s="180"/>
      <c r="DF28" s="178"/>
      <c r="DG28" s="178"/>
      <c r="DH28" s="178"/>
      <c r="DI28" s="179"/>
      <c r="DJ28" s="178"/>
      <c r="DK28" s="178"/>
      <c r="DL28" s="180"/>
      <c r="DM28" s="178"/>
      <c r="DN28" s="178"/>
      <c r="DO28" s="178"/>
      <c r="DP28" s="179"/>
      <c r="DQ28" s="178"/>
      <c r="DR28" s="178"/>
      <c r="DS28" s="180"/>
      <c r="DT28" s="178"/>
      <c r="DU28" s="178"/>
      <c r="DV28" s="178"/>
      <c r="DW28" s="179"/>
      <c r="DX28" s="178"/>
      <c r="DY28" s="178"/>
      <c r="DZ28" s="180"/>
      <c r="EA28" s="178"/>
      <c r="EB28" s="178"/>
      <c r="EC28" s="178"/>
      <c r="ED28" s="179"/>
      <c r="EE28" s="178"/>
      <c r="EF28" s="178"/>
      <c r="EG28" s="180"/>
      <c r="EH28" s="178"/>
      <c r="EI28" s="178"/>
      <c r="EJ28" s="178"/>
      <c r="EK28" s="179"/>
      <c r="EL28" s="178"/>
      <c r="EM28" s="178"/>
      <c r="EN28" s="180"/>
      <c r="EO28" s="178"/>
      <c r="EP28" s="178"/>
      <c r="EQ28" s="178"/>
      <c r="ER28" s="179"/>
      <c r="ES28" s="178"/>
      <c r="ET28" s="178"/>
      <c r="EU28" s="180"/>
      <c r="EV28" s="178"/>
      <c r="EW28" s="178"/>
      <c r="EX28" s="178"/>
      <c r="EY28" s="179"/>
      <c r="EZ28" s="178"/>
      <c r="FA28" s="178"/>
      <c r="FB28" s="180"/>
      <c r="FC28" s="178"/>
      <c r="FD28" s="178"/>
      <c r="FE28" s="178"/>
      <c r="FF28" s="179"/>
      <c r="FG28" s="178"/>
      <c r="FH28" s="178"/>
      <c r="FI28" s="180"/>
      <c r="FJ28" s="178"/>
      <c r="FK28" s="178"/>
      <c r="FL28" s="178"/>
      <c r="FM28" s="179"/>
      <c r="FN28" s="178"/>
      <c r="FO28" s="178"/>
      <c r="FP28" s="180"/>
      <c r="FQ28" s="178"/>
      <c r="FR28" s="178"/>
      <c r="FS28" s="178"/>
      <c r="FT28" s="179"/>
      <c r="FU28" s="178"/>
      <c r="FV28" s="178"/>
      <c r="FW28" s="180"/>
      <c r="FX28" s="178"/>
      <c r="FY28" s="178"/>
      <c r="FZ28" s="178"/>
      <c r="GA28" s="179"/>
      <c r="GB28" s="178"/>
      <c r="GC28" s="178"/>
      <c r="GD28" s="180"/>
      <c r="GE28" s="178"/>
      <c r="GF28" s="178"/>
      <c r="GG28" s="178"/>
      <c r="GH28" s="179"/>
      <c r="GI28" s="178"/>
      <c r="GJ28" s="178"/>
      <c r="GK28" s="180"/>
      <c r="GL28" s="178"/>
      <c r="GM28" s="178"/>
      <c r="GN28" s="178"/>
      <c r="GO28" s="179"/>
      <c r="GP28" s="178"/>
      <c r="GQ28" s="178"/>
      <c r="GR28" s="180"/>
      <c r="GS28" s="178"/>
      <c r="GT28" s="178"/>
      <c r="GU28" s="178"/>
      <c r="GV28" s="179"/>
      <c r="GW28" s="178"/>
      <c r="GX28" s="178"/>
      <c r="GY28" s="180"/>
      <c r="GZ28" s="178"/>
      <c r="HA28" s="178"/>
      <c r="HB28" s="178"/>
      <c r="HC28" s="179"/>
      <c r="HD28" s="178"/>
      <c r="HE28" s="178"/>
      <c r="HF28" s="180"/>
      <c r="HG28" s="178"/>
      <c r="HH28" s="178"/>
      <c r="HI28" s="178"/>
      <c r="HJ28" s="179"/>
      <c r="HK28" s="178"/>
      <c r="HL28" s="178"/>
      <c r="HM28" s="180"/>
      <c r="HN28" s="178"/>
      <c r="HO28" s="178"/>
      <c r="HP28" s="178"/>
      <c r="HQ28" s="179"/>
      <c r="HR28" s="178"/>
      <c r="HS28" s="178"/>
      <c r="HT28" s="180"/>
      <c r="HU28" s="178"/>
      <c r="HV28" s="178"/>
      <c r="HW28" s="178"/>
      <c r="HX28" s="179"/>
      <c r="HY28" s="178"/>
      <c r="HZ28" s="178"/>
      <c r="IA28" s="180"/>
      <c r="IB28" s="178"/>
      <c r="IC28" s="178"/>
      <c r="ID28" s="178"/>
      <c r="IE28" s="179"/>
      <c r="IF28" s="178"/>
      <c r="IG28" s="178"/>
      <c r="IH28" s="180"/>
      <c r="II28" s="178"/>
      <c r="IJ28" s="178"/>
      <c r="IK28" s="178"/>
      <c r="IL28" s="179"/>
      <c r="IM28" s="178"/>
      <c r="IN28" s="178"/>
      <c r="IO28" s="180"/>
      <c r="IP28" s="178"/>
      <c r="IQ28" s="178"/>
      <c r="IR28" s="178"/>
      <c r="IS28" s="179"/>
      <c r="IT28" s="178"/>
      <c r="IU28" s="178"/>
      <c r="IV28" s="180"/>
    </row>
    <row r="29" spans="1:7" ht="12.75" thickTop="1">
      <c r="A29" s="181" t="s">
        <v>144</v>
      </c>
      <c r="B29" s="182"/>
      <c r="C29" s="182">
        <f>B18+B27+B28</f>
        <v>325093.33195999975</v>
      </c>
      <c r="D29" s="183" t="s">
        <v>135</v>
      </c>
      <c r="E29" s="182"/>
      <c r="F29" s="182">
        <f>E18+E27+E28</f>
        <v>234007.97825</v>
      </c>
      <c r="G29" s="182" t="s">
        <v>135</v>
      </c>
    </row>
    <row r="30" spans="1:7" ht="12">
      <c r="A30" s="185" t="s">
        <v>76</v>
      </c>
      <c r="B30" s="190"/>
      <c r="C30" s="190"/>
      <c r="D30" s="191"/>
      <c r="E30" s="190"/>
      <c r="F30" s="190"/>
      <c r="G30" s="190"/>
    </row>
    <row r="31" spans="1:7" ht="12">
      <c r="A31" s="162" t="s">
        <v>145</v>
      </c>
      <c r="B31" s="190"/>
      <c r="C31" s="188">
        <v>-176644</v>
      </c>
      <c r="D31" s="188"/>
      <c r="E31" s="189"/>
      <c r="F31" s="188">
        <v>-349395</v>
      </c>
      <c r="G31" s="190"/>
    </row>
    <row r="32" spans="1:7" ht="12">
      <c r="A32" s="162" t="s">
        <v>77</v>
      </c>
      <c r="B32" s="190"/>
      <c r="C32" s="188">
        <v>-147137</v>
      </c>
      <c r="D32" s="188"/>
      <c r="E32" s="189"/>
      <c r="F32" s="188">
        <v>-32582</v>
      </c>
      <c r="G32" s="190"/>
    </row>
    <row r="33" spans="1:7" ht="12">
      <c r="A33" s="162" t="s">
        <v>78</v>
      </c>
      <c r="B33" s="190"/>
      <c r="C33" s="163">
        <v>0</v>
      </c>
      <c r="D33" s="188"/>
      <c r="E33" s="189"/>
      <c r="F33" s="188">
        <v>-14</v>
      </c>
      <c r="G33" s="190"/>
    </row>
    <row r="34" spans="1:7" ht="12">
      <c r="A34" s="162" t="s">
        <v>79</v>
      </c>
      <c r="B34" s="190"/>
      <c r="C34" s="188">
        <v>-10294</v>
      </c>
      <c r="D34" s="188"/>
      <c r="E34" s="189"/>
      <c r="F34" s="188">
        <v>-34563</v>
      </c>
      <c r="G34" s="190"/>
    </row>
    <row r="35" spans="1:7" ht="12.75" thickBot="1">
      <c r="A35" s="162" t="s">
        <v>146</v>
      </c>
      <c r="B35" s="190"/>
      <c r="C35" s="188">
        <v>-25890</v>
      </c>
      <c r="D35" s="188"/>
      <c r="E35" s="189"/>
      <c r="F35" s="188">
        <v>-16073</v>
      </c>
      <c r="G35" s="190"/>
    </row>
    <row r="36" spans="1:256" ht="13.5" thickBot="1" thickTop="1">
      <c r="A36" s="162" t="s">
        <v>87</v>
      </c>
      <c r="B36" s="190"/>
      <c r="D36" s="188"/>
      <c r="E36" s="189"/>
      <c r="G36" s="190"/>
      <c r="H36" s="173"/>
      <c r="I36" s="176"/>
      <c r="J36" s="176"/>
      <c r="K36" s="177"/>
      <c r="L36" s="176"/>
      <c r="M36" s="176"/>
      <c r="N36" s="176"/>
      <c r="O36" s="173"/>
      <c r="P36" s="176"/>
      <c r="Q36" s="176"/>
      <c r="R36" s="177"/>
      <c r="S36" s="176"/>
      <c r="T36" s="176"/>
      <c r="U36" s="176"/>
      <c r="V36" s="173"/>
      <c r="W36" s="176"/>
      <c r="X36" s="176"/>
      <c r="Y36" s="177"/>
      <c r="Z36" s="176"/>
      <c r="AA36" s="176"/>
      <c r="AB36" s="176"/>
      <c r="AC36" s="173"/>
      <c r="AD36" s="176"/>
      <c r="AE36" s="176"/>
      <c r="AF36" s="177"/>
      <c r="AG36" s="176"/>
      <c r="AH36" s="176"/>
      <c r="AI36" s="176"/>
      <c r="AJ36" s="173"/>
      <c r="AK36" s="176"/>
      <c r="AL36" s="176"/>
      <c r="AM36" s="177"/>
      <c r="AN36" s="176"/>
      <c r="AO36" s="176"/>
      <c r="AP36" s="176"/>
      <c r="AQ36" s="173"/>
      <c r="AR36" s="176"/>
      <c r="AS36" s="176"/>
      <c r="AT36" s="177"/>
      <c r="AU36" s="176"/>
      <c r="AV36" s="176"/>
      <c r="AW36" s="178"/>
      <c r="AX36" s="179"/>
      <c r="AY36" s="178"/>
      <c r="AZ36" s="178"/>
      <c r="BA36" s="180"/>
      <c r="BB36" s="178"/>
      <c r="BC36" s="178"/>
      <c r="BD36" s="178"/>
      <c r="BE36" s="179"/>
      <c r="BF36" s="178"/>
      <c r="BG36" s="178"/>
      <c r="BH36" s="180"/>
      <c r="BI36" s="178"/>
      <c r="BJ36" s="178"/>
      <c r="BK36" s="178"/>
      <c r="BL36" s="179"/>
      <c r="BM36" s="178"/>
      <c r="BN36" s="178"/>
      <c r="BO36" s="180"/>
      <c r="BP36" s="178"/>
      <c r="BQ36" s="178"/>
      <c r="BR36" s="178"/>
      <c r="BS36" s="179"/>
      <c r="BT36" s="178"/>
      <c r="BU36" s="178"/>
      <c r="BV36" s="180"/>
      <c r="BW36" s="178"/>
      <c r="BX36" s="178"/>
      <c r="BY36" s="178"/>
      <c r="BZ36" s="179"/>
      <c r="CA36" s="178"/>
      <c r="CB36" s="178"/>
      <c r="CC36" s="180"/>
      <c r="CD36" s="178"/>
      <c r="CE36" s="178"/>
      <c r="CF36" s="178"/>
      <c r="CG36" s="179"/>
      <c r="CH36" s="178"/>
      <c r="CI36" s="178"/>
      <c r="CJ36" s="180"/>
      <c r="CK36" s="178"/>
      <c r="CL36" s="178"/>
      <c r="CM36" s="178"/>
      <c r="CN36" s="179"/>
      <c r="CO36" s="178"/>
      <c r="CP36" s="178"/>
      <c r="CQ36" s="180"/>
      <c r="CR36" s="178"/>
      <c r="CS36" s="178"/>
      <c r="CT36" s="178"/>
      <c r="CU36" s="179"/>
      <c r="CV36" s="178"/>
      <c r="CW36" s="178"/>
      <c r="CX36" s="180"/>
      <c r="CY36" s="178"/>
      <c r="CZ36" s="178"/>
      <c r="DA36" s="178"/>
      <c r="DB36" s="179"/>
      <c r="DC36" s="178"/>
      <c r="DD36" s="178"/>
      <c r="DE36" s="180"/>
      <c r="DF36" s="178"/>
      <c r="DG36" s="178"/>
      <c r="DH36" s="178"/>
      <c r="DI36" s="179"/>
      <c r="DJ36" s="178"/>
      <c r="DK36" s="178"/>
      <c r="DL36" s="180"/>
      <c r="DM36" s="178"/>
      <c r="DN36" s="178"/>
      <c r="DO36" s="178"/>
      <c r="DP36" s="179"/>
      <c r="DQ36" s="178"/>
      <c r="DR36" s="178"/>
      <c r="DS36" s="180"/>
      <c r="DT36" s="178"/>
      <c r="DU36" s="178"/>
      <c r="DV36" s="178"/>
      <c r="DW36" s="179"/>
      <c r="DX36" s="178"/>
      <c r="DY36" s="178"/>
      <c r="DZ36" s="180"/>
      <c r="EA36" s="178"/>
      <c r="EB36" s="178"/>
      <c r="EC36" s="178"/>
      <c r="ED36" s="179"/>
      <c r="EE36" s="178"/>
      <c r="EF36" s="178"/>
      <c r="EG36" s="180"/>
      <c r="EH36" s="178"/>
      <c r="EI36" s="178"/>
      <c r="EJ36" s="178"/>
      <c r="EK36" s="179"/>
      <c r="EL36" s="178"/>
      <c r="EM36" s="178"/>
      <c r="EN36" s="180"/>
      <c r="EO36" s="178"/>
      <c r="EP36" s="178"/>
      <c r="EQ36" s="178"/>
      <c r="ER36" s="179"/>
      <c r="ES36" s="178"/>
      <c r="ET36" s="178"/>
      <c r="EU36" s="180"/>
      <c r="EV36" s="178"/>
      <c r="EW36" s="178"/>
      <c r="EX36" s="178"/>
      <c r="EY36" s="179"/>
      <c r="EZ36" s="178"/>
      <c r="FA36" s="178"/>
      <c r="FB36" s="180"/>
      <c r="FC36" s="178"/>
      <c r="FD36" s="178"/>
      <c r="FE36" s="178"/>
      <c r="FF36" s="179"/>
      <c r="FG36" s="178"/>
      <c r="FH36" s="178"/>
      <c r="FI36" s="180"/>
      <c r="FJ36" s="178"/>
      <c r="FK36" s="178"/>
      <c r="FL36" s="178"/>
      <c r="FM36" s="179"/>
      <c r="FN36" s="178"/>
      <c r="FO36" s="178"/>
      <c r="FP36" s="180"/>
      <c r="FQ36" s="178"/>
      <c r="FR36" s="178"/>
      <c r="FS36" s="178"/>
      <c r="FT36" s="179"/>
      <c r="FU36" s="178"/>
      <c r="FV36" s="178"/>
      <c r="FW36" s="180"/>
      <c r="FX36" s="178"/>
      <c r="FY36" s="178"/>
      <c r="FZ36" s="178"/>
      <c r="GA36" s="179"/>
      <c r="GB36" s="178"/>
      <c r="GC36" s="178"/>
      <c r="GD36" s="180"/>
      <c r="GE36" s="178"/>
      <c r="GF36" s="178"/>
      <c r="GG36" s="178"/>
      <c r="GH36" s="179"/>
      <c r="GI36" s="178"/>
      <c r="GJ36" s="178"/>
      <c r="GK36" s="180"/>
      <c r="GL36" s="178"/>
      <c r="GM36" s="178"/>
      <c r="GN36" s="178"/>
      <c r="GO36" s="179"/>
      <c r="GP36" s="178"/>
      <c r="GQ36" s="178"/>
      <c r="GR36" s="180"/>
      <c r="GS36" s="178"/>
      <c r="GT36" s="178"/>
      <c r="GU36" s="178"/>
      <c r="GV36" s="179"/>
      <c r="GW36" s="178"/>
      <c r="GX36" s="178"/>
      <c r="GY36" s="180"/>
      <c r="GZ36" s="178"/>
      <c r="HA36" s="178"/>
      <c r="HB36" s="178"/>
      <c r="HC36" s="179"/>
      <c r="HD36" s="178"/>
      <c r="HE36" s="178"/>
      <c r="HF36" s="180"/>
      <c r="HG36" s="178"/>
      <c r="HH36" s="178"/>
      <c r="HI36" s="178"/>
      <c r="HJ36" s="179"/>
      <c r="HK36" s="178"/>
      <c r="HL36" s="178"/>
      <c r="HM36" s="180"/>
      <c r="HN36" s="178"/>
      <c r="HO36" s="178"/>
      <c r="HP36" s="178"/>
      <c r="HQ36" s="179"/>
      <c r="HR36" s="178"/>
      <c r="HS36" s="178"/>
      <c r="HT36" s="180"/>
      <c r="HU36" s="178"/>
      <c r="HV36" s="178"/>
      <c r="HW36" s="178"/>
      <c r="HX36" s="179"/>
      <c r="HY36" s="178"/>
      <c r="HZ36" s="178"/>
      <c r="IA36" s="180"/>
      <c r="IB36" s="178"/>
      <c r="IC36" s="178"/>
      <c r="ID36" s="178"/>
      <c r="IE36" s="179"/>
      <c r="IF36" s="178"/>
      <c r="IG36" s="178"/>
      <c r="IH36" s="180"/>
      <c r="II36" s="178"/>
      <c r="IJ36" s="178"/>
      <c r="IK36" s="178"/>
      <c r="IL36" s="179"/>
      <c r="IM36" s="178"/>
      <c r="IN36" s="178"/>
      <c r="IO36" s="180"/>
      <c r="IP36" s="178"/>
      <c r="IQ36" s="178"/>
      <c r="IR36" s="178"/>
      <c r="IS36" s="179"/>
      <c r="IT36" s="178"/>
      <c r="IU36" s="178"/>
      <c r="IV36" s="180"/>
    </row>
    <row r="37" spans="1:7" ht="12.75" thickTop="1">
      <c r="A37" s="181" t="s">
        <v>80</v>
      </c>
      <c r="B37" s="182"/>
      <c r="C37" s="182">
        <f>SUM(C31:C35)</f>
        <v>-359965</v>
      </c>
      <c r="D37" s="183" t="s">
        <v>136</v>
      </c>
      <c r="E37" s="182"/>
      <c r="F37" s="182">
        <f>SUM(F31:F35)</f>
        <v>-432627</v>
      </c>
      <c r="G37" s="182" t="s">
        <v>136</v>
      </c>
    </row>
    <row r="38" spans="1:7" ht="12">
      <c r="A38" s="185" t="s">
        <v>81</v>
      </c>
      <c r="B38" s="190"/>
      <c r="C38" s="190"/>
      <c r="D38" s="192"/>
      <c r="E38" s="190"/>
      <c r="F38" s="190"/>
      <c r="G38" s="190"/>
    </row>
    <row r="39" spans="1:251" ht="12">
      <c r="A39" s="162" t="s">
        <v>82</v>
      </c>
      <c r="B39" s="190"/>
      <c r="C39" s="188">
        <v>168865</v>
      </c>
      <c r="D39" s="188"/>
      <c r="E39" s="189"/>
      <c r="F39" s="188">
        <v>563959</v>
      </c>
      <c r="G39" s="190"/>
      <c r="H39" s="176"/>
      <c r="I39" s="176"/>
      <c r="J39" s="173"/>
      <c r="K39" s="176"/>
      <c r="L39" s="176"/>
      <c r="M39" s="177"/>
      <c r="N39" s="176"/>
      <c r="O39" s="176"/>
      <c r="P39" s="176"/>
      <c r="Q39" s="173"/>
      <c r="R39" s="176"/>
      <c r="S39" s="176"/>
      <c r="T39" s="177"/>
      <c r="U39" s="176"/>
      <c r="V39" s="176"/>
      <c r="W39" s="176"/>
      <c r="X39" s="173"/>
      <c r="Y39" s="176"/>
      <c r="Z39" s="176"/>
      <c r="AA39" s="177"/>
      <c r="AB39" s="176"/>
      <c r="AC39" s="176"/>
      <c r="AD39" s="176"/>
      <c r="AE39" s="173"/>
      <c r="AF39" s="176"/>
      <c r="AG39" s="176"/>
      <c r="AH39" s="177"/>
      <c r="AI39" s="176"/>
      <c r="AJ39" s="176"/>
      <c r="AK39" s="176"/>
      <c r="AL39" s="173"/>
      <c r="AM39" s="176"/>
      <c r="AN39" s="176"/>
      <c r="AO39" s="177"/>
      <c r="AP39" s="176"/>
      <c r="AQ39" s="176"/>
      <c r="AR39" s="176"/>
      <c r="AS39" s="173"/>
      <c r="AT39" s="176"/>
      <c r="AU39" s="176"/>
      <c r="AV39" s="177"/>
      <c r="AW39" s="176"/>
      <c r="AX39" s="176"/>
      <c r="AY39" s="176"/>
      <c r="AZ39" s="173"/>
      <c r="BA39" s="176"/>
      <c r="BB39" s="176"/>
      <c r="BC39" s="177"/>
      <c r="BD39" s="176"/>
      <c r="BE39" s="176"/>
      <c r="BF39" s="176"/>
      <c r="BG39" s="173"/>
      <c r="BH39" s="176"/>
      <c r="BI39" s="176"/>
      <c r="BJ39" s="177"/>
      <c r="BK39" s="176"/>
      <c r="BL39" s="176"/>
      <c r="BM39" s="176"/>
      <c r="BN39" s="173"/>
      <c r="BO39" s="176"/>
      <c r="BP39" s="176"/>
      <c r="BQ39" s="177"/>
      <c r="BR39" s="176"/>
      <c r="BS39" s="176"/>
      <c r="BT39" s="176"/>
      <c r="BU39" s="173"/>
      <c r="BV39" s="176"/>
      <c r="BW39" s="176"/>
      <c r="BX39" s="177"/>
      <c r="BY39" s="176"/>
      <c r="BZ39" s="176"/>
      <c r="CA39" s="176"/>
      <c r="CB39" s="173"/>
      <c r="CC39" s="176"/>
      <c r="CD39" s="176"/>
      <c r="CE39" s="177"/>
      <c r="CF39" s="176"/>
      <c r="CG39" s="176"/>
      <c r="CH39" s="176"/>
      <c r="CI39" s="173"/>
      <c r="CJ39" s="176"/>
      <c r="CK39" s="176"/>
      <c r="CL39" s="177"/>
      <c r="CM39" s="176"/>
      <c r="CN39" s="176"/>
      <c r="CO39" s="176"/>
      <c r="CP39" s="173"/>
      <c r="CQ39" s="176"/>
      <c r="CR39" s="176"/>
      <c r="CS39" s="177"/>
      <c r="CT39" s="176"/>
      <c r="CU39" s="176"/>
      <c r="CV39" s="176"/>
      <c r="CW39" s="173"/>
      <c r="CX39" s="176"/>
      <c r="CY39" s="176"/>
      <c r="CZ39" s="177"/>
      <c r="DA39" s="176"/>
      <c r="DB39" s="176"/>
      <c r="DC39" s="176"/>
      <c r="DD39" s="173"/>
      <c r="DE39" s="176"/>
      <c r="DF39" s="176"/>
      <c r="DG39" s="177"/>
      <c r="DH39" s="176"/>
      <c r="DI39" s="176"/>
      <c r="DJ39" s="176"/>
      <c r="DK39" s="173"/>
      <c r="DL39" s="176"/>
      <c r="DM39" s="176"/>
      <c r="DN39" s="177"/>
      <c r="DO39" s="176"/>
      <c r="DP39" s="176"/>
      <c r="DQ39" s="176"/>
      <c r="DR39" s="173"/>
      <c r="DS39" s="176"/>
      <c r="DT39" s="176"/>
      <c r="DU39" s="177"/>
      <c r="DV39" s="176"/>
      <c r="DW39" s="176"/>
      <c r="DX39" s="176"/>
      <c r="DY39" s="173"/>
      <c r="DZ39" s="176"/>
      <c r="EA39" s="176"/>
      <c r="EB39" s="177"/>
      <c r="EC39" s="176"/>
      <c r="ED39" s="176"/>
      <c r="EE39" s="176"/>
      <c r="EF39" s="173"/>
      <c r="EG39" s="176"/>
      <c r="EH39" s="176"/>
      <c r="EI39" s="177"/>
      <c r="EJ39" s="176"/>
      <c r="EK39" s="176"/>
      <c r="EL39" s="176"/>
      <c r="EM39" s="173"/>
      <c r="EN39" s="176"/>
      <c r="EO39" s="176"/>
      <c r="EP39" s="177"/>
      <c r="EQ39" s="176"/>
      <c r="ER39" s="176"/>
      <c r="ES39" s="176"/>
      <c r="ET39" s="173"/>
      <c r="EU39" s="176"/>
      <c r="EV39" s="176"/>
      <c r="EW39" s="177"/>
      <c r="EX39" s="176"/>
      <c r="EY39" s="176"/>
      <c r="EZ39" s="176"/>
      <c r="FA39" s="173"/>
      <c r="FB39" s="176"/>
      <c r="FC39" s="176"/>
      <c r="FD39" s="177"/>
      <c r="FE39" s="176"/>
      <c r="FF39" s="176"/>
      <c r="FG39" s="176"/>
      <c r="FH39" s="173"/>
      <c r="FI39" s="176"/>
      <c r="FJ39" s="176"/>
      <c r="FK39" s="177"/>
      <c r="FL39" s="176"/>
      <c r="FM39" s="176"/>
      <c r="FN39" s="176"/>
      <c r="FO39" s="173"/>
      <c r="FP39" s="176"/>
      <c r="FQ39" s="176"/>
      <c r="FR39" s="177"/>
      <c r="FS39" s="176"/>
      <c r="FT39" s="176"/>
      <c r="FU39" s="176"/>
      <c r="FV39" s="173"/>
      <c r="FW39" s="176"/>
      <c r="FX39" s="176"/>
      <c r="FY39" s="177"/>
      <c r="FZ39" s="176"/>
      <c r="GA39" s="176"/>
      <c r="GB39" s="176"/>
      <c r="GC39" s="173"/>
      <c r="GD39" s="176"/>
      <c r="GE39" s="176"/>
      <c r="GF39" s="177"/>
      <c r="GG39" s="176"/>
      <c r="GH39" s="176"/>
      <c r="GI39" s="176"/>
      <c r="GJ39" s="173"/>
      <c r="GK39" s="176"/>
      <c r="GL39" s="176"/>
      <c r="GM39" s="177"/>
      <c r="GN39" s="176"/>
      <c r="GO39" s="176"/>
      <c r="GP39" s="176"/>
      <c r="GQ39" s="173"/>
      <c r="GR39" s="176"/>
      <c r="GS39" s="176"/>
      <c r="GT39" s="177"/>
      <c r="GU39" s="176"/>
      <c r="GV39" s="176"/>
      <c r="GW39" s="176"/>
      <c r="GX39" s="173"/>
      <c r="GY39" s="176"/>
      <c r="GZ39" s="176"/>
      <c r="HA39" s="177"/>
      <c r="HB39" s="176"/>
      <c r="HC39" s="176"/>
      <c r="HD39" s="176"/>
      <c r="HE39" s="173"/>
      <c r="HF39" s="176"/>
      <c r="HG39" s="176"/>
      <c r="HH39" s="177"/>
      <c r="HI39" s="176"/>
      <c r="HJ39" s="176"/>
      <c r="HK39" s="176"/>
      <c r="HL39" s="173"/>
      <c r="HM39" s="176"/>
      <c r="HN39" s="176"/>
      <c r="HO39" s="177"/>
      <c r="HP39" s="176"/>
      <c r="HQ39" s="176"/>
      <c r="HR39" s="176"/>
      <c r="HS39" s="173"/>
      <c r="HT39" s="176"/>
      <c r="HU39" s="176"/>
      <c r="HV39" s="177"/>
      <c r="HW39" s="176"/>
      <c r="HX39" s="176"/>
      <c r="HY39" s="176"/>
      <c r="HZ39" s="173"/>
      <c r="IA39" s="176"/>
      <c r="IB39" s="176"/>
      <c r="IC39" s="177"/>
      <c r="ID39" s="176"/>
      <c r="IE39" s="176"/>
      <c r="IF39" s="176"/>
      <c r="IG39" s="173"/>
      <c r="IH39" s="176"/>
      <c r="II39" s="176"/>
      <c r="IJ39" s="177"/>
      <c r="IK39" s="176"/>
      <c r="IL39" s="176"/>
      <c r="IM39" s="176"/>
      <c r="IN39" s="173"/>
      <c r="IO39" s="176"/>
      <c r="IP39" s="176"/>
      <c r="IQ39" s="177"/>
    </row>
    <row r="40" spans="1:251" ht="12">
      <c r="A40" s="162" t="s">
        <v>83</v>
      </c>
      <c r="B40" s="190"/>
      <c r="C40" s="188">
        <v>-2494.3319599997485</v>
      </c>
      <c r="D40" s="188"/>
      <c r="E40" s="189"/>
      <c r="F40" s="188">
        <v>-9733.978249999986</v>
      </c>
      <c r="G40" s="190"/>
      <c r="H40" s="176"/>
      <c r="I40" s="176"/>
      <c r="J40" s="173"/>
      <c r="K40" s="176"/>
      <c r="L40" s="176"/>
      <c r="M40" s="177"/>
      <c r="N40" s="176"/>
      <c r="O40" s="176"/>
      <c r="P40" s="176"/>
      <c r="Q40" s="173"/>
      <c r="R40" s="176"/>
      <c r="S40" s="176"/>
      <c r="T40" s="177"/>
      <c r="U40" s="176"/>
      <c r="V40" s="176"/>
      <c r="W40" s="176"/>
      <c r="X40" s="173"/>
      <c r="Y40" s="176"/>
      <c r="Z40" s="176"/>
      <c r="AA40" s="177"/>
      <c r="AB40" s="176"/>
      <c r="AC40" s="176"/>
      <c r="AD40" s="176"/>
      <c r="AE40" s="173"/>
      <c r="AF40" s="176"/>
      <c r="AG40" s="176"/>
      <c r="AH40" s="177"/>
      <c r="AI40" s="176"/>
      <c r="AJ40" s="176"/>
      <c r="AK40" s="176"/>
      <c r="AL40" s="173"/>
      <c r="AM40" s="176"/>
      <c r="AN40" s="176"/>
      <c r="AO40" s="177"/>
      <c r="AP40" s="176"/>
      <c r="AQ40" s="176"/>
      <c r="AR40" s="176"/>
      <c r="AS40" s="173"/>
      <c r="AT40" s="176"/>
      <c r="AU40" s="176"/>
      <c r="AV40" s="177"/>
      <c r="AW40" s="176"/>
      <c r="AX40" s="176"/>
      <c r="AY40" s="176"/>
      <c r="AZ40" s="173"/>
      <c r="BA40" s="176"/>
      <c r="BB40" s="176"/>
      <c r="BC40" s="177"/>
      <c r="BD40" s="176"/>
      <c r="BE40" s="176"/>
      <c r="BF40" s="176"/>
      <c r="BG40" s="173"/>
      <c r="BH40" s="176"/>
      <c r="BI40" s="176"/>
      <c r="BJ40" s="177"/>
      <c r="BK40" s="176"/>
      <c r="BL40" s="176"/>
      <c r="BM40" s="176"/>
      <c r="BN40" s="173"/>
      <c r="BO40" s="176"/>
      <c r="BP40" s="176"/>
      <c r="BQ40" s="177"/>
      <c r="BR40" s="176"/>
      <c r="BS40" s="176"/>
      <c r="BT40" s="176"/>
      <c r="BU40" s="173"/>
      <c r="BV40" s="176"/>
      <c r="BW40" s="176"/>
      <c r="BX40" s="177"/>
      <c r="BY40" s="176"/>
      <c r="BZ40" s="176"/>
      <c r="CA40" s="176"/>
      <c r="CB40" s="173"/>
      <c r="CC40" s="176"/>
      <c r="CD40" s="176"/>
      <c r="CE40" s="177"/>
      <c r="CF40" s="176"/>
      <c r="CG40" s="176"/>
      <c r="CH40" s="176"/>
      <c r="CI40" s="173"/>
      <c r="CJ40" s="176"/>
      <c r="CK40" s="176"/>
      <c r="CL40" s="177"/>
      <c r="CM40" s="176"/>
      <c r="CN40" s="176"/>
      <c r="CO40" s="176"/>
      <c r="CP40" s="173"/>
      <c r="CQ40" s="176"/>
      <c r="CR40" s="176"/>
      <c r="CS40" s="177"/>
      <c r="CT40" s="176"/>
      <c r="CU40" s="176"/>
      <c r="CV40" s="176"/>
      <c r="CW40" s="173"/>
      <c r="CX40" s="176"/>
      <c r="CY40" s="176"/>
      <c r="CZ40" s="177"/>
      <c r="DA40" s="176"/>
      <c r="DB40" s="176"/>
      <c r="DC40" s="176"/>
      <c r="DD40" s="173"/>
      <c r="DE40" s="176"/>
      <c r="DF40" s="176"/>
      <c r="DG40" s="177"/>
      <c r="DH40" s="176"/>
      <c r="DI40" s="176"/>
      <c r="DJ40" s="176"/>
      <c r="DK40" s="173"/>
      <c r="DL40" s="176"/>
      <c r="DM40" s="176"/>
      <c r="DN40" s="177"/>
      <c r="DO40" s="176"/>
      <c r="DP40" s="176"/>
      <c r="DQ40" s="176"/>
      <c r="DR40" s="173"/>
      <c r="DS40" s="176"/>
      <c r="DT40" s="176"/>
      <c r="DU40" s="177"/>
      <c r="DV40" s="176"/>
      <c r="DW40" s="176"/>
      <c r="DX40" s="176"/>
      <c r="DY40" s="173"/>
      <c r="DZ40" s="176"/>
      <c r="EA40" s="176"/>
      <c r="EB40" s="177"/>
      <c r="EC40" s="176"/>
      <c r="ED40" s="176"/>
      <c r="EE40" s="176"/>
      <c r="EF40" s="173"/>
      <c r="EG40" s="176"/>
      <c r="EH40" s="176"/>
      <c r="EI40" s="177"/>
      <c r="EJ40" s="176"/>
      <c r="EK40" s="176"/>
      <c r="EL40" s="176"/>
      <c r="EM40" s="173"/>
      <c r="EN40" s="176"/>
      <c r="EO40" s="176"/>
      <c r="EP40" s="177"/>
      <c r="EQ40" s="176"/>
      <c r="ER40" s="176"/>
      <c r="ES40" s="176"/>
      <c r="ET40" s="173"/>
      <c r="EU40" s="176"/>
      <c r="EV40" s="176"/>
      <c r="EW40" s="177"/>
      <c r="EX40" s="176"/>
      <c r="EY40" s="176"/>
      <c r="EZ40" s="176"/>
      <c r="FA40" s="173"/>
      <c r="FB40" s="176"/>
      <c r="FC40" s="176"/>
      <c r="FD40" s="177"/>
      <c r="FE40" s="176"/>
      <c r="FF40" s="176"/>
      <c r="FG40" s="176"/>
      <c r="FH40" s="173"/>
      <c r="FI40" s="176"/>
      <c r="FJ40" s="176"/>
      <c r="FK40" s="177"/>
      <c r="FL40" s="176"/>
      <c r="FM40" s="176"/>
      <c r="FN40" s="176"/>
      <c r="FO40" s="173"/>
      <c r="FP40" s="176"/>
      <c r="FQ40" s="176"/>
      <c r="FR40" s="177"/>
      <c r="FS40" s="176"/>
      <c r="FT40" s="176"/>
      <c r="FU40" s="176"/>
      <c r="FV40" s="173"/>
      <c r="FW40" s="176"/>
      <c r="FX40" s="176"/>
      <c r="FY40" s="177"/>
      <c r="FZ40" s="176"/>
      <c r="GA40" s="176"/>
      <c r="GB40" s="176"/>
      <c r="GC40" s="173"/>
      <c r="GD40" s="176"/>
      <c r="GE40" s="176"/>
      <c r="GF40" s="177"/>
      <c r="GG40" s="176"/>
      <c r="GH40" s="176"/>
      <c r="GI40" s="176"/>
      <c r="GJ40" s="173"/>
      <c r="GK40" s="176"/>
      <c r="GL40" s="176"/>
      <c r="GM40" s="177"/>
      <c r="GN40" s="176"/>
      <c r="GO40" s="176"/>
      <c r="GP40" s="176"/>
      <c r="GQ40" s="173"/>
      <c r="GR40" s="176"/>
      <c r="GS40" s="176"/>
      <c r="GT40" s="177"/>
      <c r="GU40" s="176"/>
      <c r="GV40" s="176"/>
      <c r="GW40" s="176"/>
      <c r="GX40" s="173"/>
      <c r="GY40" s="176"/>
      <c r="GZ40" s="176"/>
      <c r="HA40" s="177"/>
      <c r="HB40" s="176"/>
      <c r="HC40" s="176"/>
      <c r="HD40" s="176"/>
      <c r="HE40" s="173"/>
      <c r="HF40" s="176"/>
      <c r="HG40" s="176"/>
      <c r="HH40" s="177"/>
      <c r="HI40" s="176"/>
      <c r="HJ40" s="176"/>
      <c r="HK40" s="176"/>
      <c r="HL40" s="173"/>
      <c r="HM40" s="176"/>
      <c r="HN40" s="176"/>
      <c r="HO40" s="177"/>
      <c r="HP40" s="176"/>
      <c r="HQ40" s="176"/>
      <c r="HR40" s="176"/>
      <c r="HS40" s="173"/>
      <c r="HT40" s="176"/>
      <c r="HU40" s="176"/>
      <c r="HV40" s="177"/>
      <c r="HW40" s="176"/>
      <c r="HX40" s="176"/>
      <c r="HY40" s="176"/>
      <c r="HZ40" s="173"/>
      <c r="IA40" s="176"/>
      <c r="IB40" s="176"/>
      <c r="IC40" s="177"/>
      <c r="ID40" s="176"/>
      <c r="IE40" s="176"/>
      <c r="IF40" s="176"/>
      <c r="IG40" s="173"/>
      <c r="IH40" s="176"/>
      <c r="II40" s="176"/>
      <c r="IJ40" s="177"/>
      <c r="IK40" s="176"/>
      <c r="IL40" s="176"/>
      <c r="IM40" s="176"/>
      <c r="IN40" s="173"/>
      <c r="IO40" s="176"/>
      <c r="IP40" s="176"/>
      <c r="IQ40" s="177"/>
    </row>
    <row r="41" spans="1:7" ht="12">
      <c r="A41" s="193" t="s">
        <v>147</v>
      </c>
      <c r="C41" s="188">
        <v>121407</v>
      </c>
      <c r="D41" s="189"/>
      <c r="F41" s="188">
        <v>-5135</v>
      </c>
      <c r="G41" s="190"/>
    </row>
    <row r="42" spans="1:7" ht="12">
      <c r="A42" s="193" t="s">
        <v>84</v>
      </c>
      <c r="C42" s="188">
        <v>32624</v>
      </c>
      <c r="D42" s="189"/>
      <c r="F42" s="188">
        <v>-96028</v>
      </c>
      <c r="G42" s="190"/>
    </row>
    <row r="43" spans="1:7" ht="12">
      <c r="A43" s="162" t="s">
        <v>85</v>
      </c>
      <c r="B43" s="190"/>
      <c r="C43" s="188">
        <v>-96814</v>
      </c>
      <c r="D43" s="188"/>
      <c r="E43" s="189"/>
      <c r="F43" s="188">
        <v>-94540</v>
      </c>
      <c r="G43" s="190"/>
    </row>
    <row r="44" spans="1:7" ht="12">
      <c r="A44" s="162" t="s">
        <v>86</v>
      </c>
      <c r="B44" s="190"/>
      <c r="C44" s="188">
        <v>-3046</v>
      </c>
      <c r="D44" s="188"/>
      <c r="E44" s="189"/>
      <c r="F44" s="188">
        <v>-5212</v>
      </c>
      <c r="G44" s="190"/>
    </row>
    <row r="45" spans="1:7" ht="12">
      <c r="A45" s="181" t="s">
        <v>81</v>
      </c>
      <c r="B45" s="182"/>
      <c r="C45" s="182">
        <f>SUM(C39:C44)</f>
        <v>220541.66804000025</v>
      </c>
      <c r="D45" s="183" t="s">
        <v>137</v>
      </c>
      <c r="E45" s="182"/>
      <c r="F45" s="182">
        <f>SUM(F39:F44)</f>
        <v>353310.0217500001</v>
      </c>
      <c r="G45" s="182" t="s">
        <v>137</v>
      </c>
    </row>
    <row r="46" spans="2:7" ht="12">
      <c r="B46" s="190"/>
      <c r="C46" s="190"/>
      <c r="D46" s="187">
        <f>+C29+C37+C45</f>
        <v>185670</v>
      </c>
      <c r="F46" s="186"/>
      <c r="G46" s="186">
        <f>+F29+F37+F45</f>
        <v>154691.00000000006</v>
      </c>
    </row>
    <row r="47" spans="2:7" ht="12">
      <c r="B47" s="190"/>
      <c r="C47" s="190"/>
      <c r="D47" s="187" t="s">
        <v>1</v>
      </c>
      <c r="F47" s="186"/>
      <c r="G47" s="187" t="s">
        <v>1</v>
      </c>
    </row>
    <row r="48" spans="1:7" ht="12">
      <c r="A48" s="185" t="s">
        <v>148</v>
      </c>
      <c r="B48" s="186"/>
      <c r="C48" s="186"/>
      <c r="D48" s="187"/>
      <c r="E48" s="186"/>
      <c r="F48" s="186"/>
      <c r="G48" s="186"/>
    </row>
    <row r="49" spans="1:7" ht="12">
      <c r="A49" s="162" t="s">
        <v>149</v>
      </c>
      <c r="B49" s="188">
        <v>350332</v>
      </c>
      <c r="C49" s="186"/>
      <c r="D49" s="187"/>
      <c r="E49" s="188">
        <v>193635</v>
      </c>
      <c r="F49" s="186"/>
      <c r="G49" s="186"/>
    </row>
    <row r="50" spans="1:7" ht="12">
      <c r="A50" s="193" t="s">
        <v>151</v>
      </c>
      <c r="B50" s="188">
        <v>2224</v>
      </c>
      <c r="C50" s="190"/>
      <c r="D50" s="191"/>
      <c r="E50" s="188">
        <v>2006</v>
      </c>
      <c r="F50" s="190"/>
      <c r="G50" s="190"/>
    </row>
    <row r="51" spans="1:7" ht="12.75" thickBot="1">
      <c r="A51" s="162" t="s">
        <v>150</v>
      </c>
      <c r="B51" s="188">
        <v>538226</v>
      </c>
      <c r="C51" s="190"/>
      <c r="D51" s="191"/>
      <c r="E51" s="188">
        <v>350332</v>
      </c>
      <c r="F51" s="190"/>
      <c r="G51" s="190"/>
    </row>
    <row r="52" spans="1:7" ht="12.75" thickTop="1">
      <c r="A52" s="194"/>
      <c r="B52" s="195">
        <f>B51-B50-B49</f>
        <v>185670</v>
      </c>
      <c r="C52" s="196"/>
      <c r="D52" s="197"/>
      <c r="E52" s="195">
        <f>E51-E50-E49</f>
        <v>154691</v>
      </c>
      <c r="F52" s="198"/>
      <c r="G52" s="19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43" customWidth="1"/>
    <col min="2" max="7" width="10.7109375" style="0" customWidth="1"/>
  </cols>
  <sheetData>
    <row r="2" spans="1:7" ht="12.75">
      <c r="A2" s="85" t="s">
        <v>119</v>
      </c>
      <c r="B2" s="86">
        <v>2009</v>
      </c>
      <c r="C2" s="87" t="s">
        <v>2</v>
      </c>
      <c r="D2" s="86">
        <v>2010</v>
      </c>
      <c r="E2" s="88" t="s">
        <v>2</v>
      </c>
      <c r="F2" s="89" t="s">
        <v>91</v>
      </c>
      <c r="G2" s="90" t="s">
        <v>92</v>
      </c>
    </row>
    <row r="3" spans="1:7" s="46" customFormat="1" ht="12.75">
      <c r="A3" s="47" t="s">
        <v>88</v>
      </c>
      <c r="B3" s="126">
        <v>1290.7063889276694</v>
      </c>
      <c r="C3" s="73">
        <f>B3/$B$3</f>
        <v>1</v>
      </c>
      <c r="D3" s="126">
        <v>1237.1422541499999</v>
      </c>
      <c r="E3" s="73">
        <f>D3/$D$3</f>
        <v>1</v>
      </c>
      <c r="F3" s="127">
        <f>D3-B3</f>
        <v>-53.56413477766955</v>
      </c>
      <c r="G3" s="128">
        <f>D3/B3-1</f>
        <v>-0.041499860260373445</v>
      </c>
    </row>
    <row r="4" spans="1:7" ht="12.75">
      <c r="A4" s="41" t="s">
        <v>89</v>
      </c>
      <c r="B4" s="150">
        <v>-1067.7897935757442</v>
      </c>
      <c r="C4" s="73">
        <f>B4/$B$3</f>
        <v>-0.8272910111360599</v>
      </c>
      <c r="D4" s="150">
        <v>-1003.3236907415744</v>
      </c>
      <c r="E4" s="73">
        <f>D4/$D$3</f>
        <v>-0.8110010690976887</v>
      </c>
      <c r="F4" s="129">
        <f>D4-B4</f>
        <v>64.46610283416976</v>
      </c>
      <c r="G4" s="130">
        <f>D4/B4-1</f>
        <v>-0.06037340235130917</v>
      </c>
    </row>
    <row r="5" spans="1:7" ht="12.75">
      <c r="A5" s="41" t="s">
        <v>8</v>
      </c>
      <c r="B5" s="150">
        <v>-63.492965586049145</v>
      </c>
      <c r="C5" s="73">
        <f>B5/$B$3</f>
        <v>-0.04919241597525498</v>
      </c>
      <c r="D5" s="150">
        <v>-66.91895543842575</v>
      </c>
      <c r="E5" s="73">
        <f>D5/$D$3</f>
        <v>-0.05409156078368982</v>
      </c>
      <c r="F5" s="129">
        <f>D5-B5</f>
        <v>-3.4259898523766097</v>
      </c>
      <c r="G5" s="130">
        <f>D5/B5-1</f>
        <v>0.053958573532583154</v>
      </c>
    </row>
    <row r="6" spans="1:7" ht="12.75">
      <c r="A6" s="41" t="s">
        <v>11</v>
      </c>
      <c r="B6" s="151">
        <v>15.017520064123966</v>
      </c>
      <c r="C6" s="73">
        <f>B6/$B$3</f>
        <v>0.011635117167584998</v>
      </c>
      <c r="D6" s="151">
        <v>27.047435359999998</v>
      </c>
      <c r="E6" s="73">
        <f>D6/$D$3</f>
        <v>0.021862833695372737</v>
      </c>
      <c r="F6" s="72">
        <f>D6-B6</f>
        <v>12.029915295876032</v>
      </c>
      <c r="G6" s="130">
        <f>D6/B6-1</f>
        <v>0.8010587130570808</v>
      </c>
    </row>
    <row r="7" spans="1:13" s="46" customFormat="1" ht="12.75">
      <c r="A7" s="52" t="s">
        <v>90</v>
      </c>
      <c r="B7" s="141">
        <f>SUM(B3:B6)</f>
        <v>174.44114983000009</v>
      </c>
      <c r="C7" s="74">
        <f>B7/$B$3</f>
        <v>0.13515169005627017</v>
      </c>
      <c r="D7" s="141">
        <f>SUM(D3:D6)</f>
        <v>193.9470433299997</v>
      </c>
      <c r="E7" s="74">
        <f>D7/$D$3</f>
        <v>0.1567702038139942</v>
      </c>
      <c r="F7" s="139">
        <f>D7-B7</f>
        <v>19.505893499999615</v>
      </c>
      <c r="G7" s="140">
        <f>D7/B7-1</f>
        <v>0.11181933574164638</v>
      </c>
      <c r="M7" s="50"/>
    </row>
    <row r="10" spans="1:5" ht="12.75">
      <c r="A10" s="85" t="s">
        <v>122</v>
      </c>
      <c r="B10" s="86">
        <f>B2</f>
        <v>2009</v>
      </c>
      <c r="C10" s="86">
        <f>D2</f>
        <v>2010</v>
      </c>
      <c r="D10" s="89" t="s">
        <v>91</v>
      </c>
      <c r="E10" s="91" t="s">
        <v>92</v>
      </c>
    </row>
    <row r="11" spans="1:5" ht="12.75">
      <c r="A11" s="47" t="s">
        <v>93</v>
      </c>
      <c r="B11" s="131">
        <v>1070.551</v>
      </c>
      <c r="C11" s="131">
        <v>1072.446</v>
      </c>
      <c r="D11" s="127">
        <f>C11-B11</f>
        <v>1.8949999999999818</v>
      </c>
      <c r="E11" s="132">
        <f>C11/B11-1</f>
        <v>0.0017701165100962868</v>
      </c>
    </row>
    <row r="12" spans="1:5" ht="12.75">
      <c r="A12" s="41" t="s">
        <v>94</v>
      </c>
      <c r="B12" s="53">
        <v>2334.389941839801</v>
      </c>
      <c r="C12" s="53">
        <v>2504.1394292344007</v>
      </c>
      <c r="D12" s="72">
        <f>C12-B12</f>
        <v>169.74948739459978</v>
      </c>
      <c r="E12" s="55">
        <f>C12/B12-1</f>
        <v>0.07271685177876286</v>
      </c>
    </row>
    <row r="13" spans="1:5" ht="12.75">
      <c r="A13" s="41" t="s">
        <v>127</v>
      </c>
      <c r="B13" s="53">
        <v>2802.6650589999995</v>
      </c>
      <c r="C13" s="53">
        <v>2913.965149</v>
      </c>
      <c r="D13" s="72">
        <f>C13-B13</f>
        <v>111.30009000000064</v>
      </c>
      <c r="E13" s="55">
        <f>C13/B13-1</f>
        <v>0.0397122337692799</v>
      </c>
    </row>
    <row r="14" spans="1:5" ht="12.75">
      <c r="A14" s="65" t="s">
        <v>120</v>
      </c>
      <c r="B14" s="133">
        <v>627.89</v>
      </c>
      <c r="C14" s="133">
        <v>721.836</v>
      </c>
      <c r="D14" s="75">
        <f>C14-B14</f>
        <v>93.94600000000003</v>
      </c>
      <c r="E14" s="66">
        <f>C14/B14-1</f>
        <v>0.14962174903247383</v>
      </c>
    </row>
    <row r="15" spans="1:5" ht="12.75">
      <c r="A15" s="42" t="s">
        <v>125</v>
      </c>
      <c r="B15" s="61">
        <v>476.436767835</v>
      </c>
      <c r="C15" s="61">
        <v>534.4561989418532</v>
      </c>
      <c r="D15" s="134">
        <f>C15-B15</f>
        <v>58.01943110685323</v>
      </c>
      <c r="E15" s="135">
        <f>C15/B15-1</f>
        <v>0.12177782031916262</v>
      </c>
    </row>
    <row r="18" spans="1:5" ht="12.75">
      <c r="A18" s="92" t="s">
        <v>121</v>
      </c>
      <c r="B18" s="86">
        <f>B10</f>
        <v>2009</v>
      </c>
      <c r="C18" s="86">
        <f>C10</f>
        <v>2010</v>
      </c>
      <c r="D18" s="89" t="s">
        <v>91</v>
      </c>
      <c r="E18" s="91" t="s">
        <v>92</v>
      </c>
    </row>
    <row r="19" spans="1:5" ht="12.75">
      <c r="A19" s="47" t="s">
        <v>90</v>
      </c>
      <c r="B19" s="136">
        <f>B7</f>
        <v>174.44114983000009</v>
      </c>
      <c r="C19" s="136">
        <f>D7</f>
        <v>193.9470433299997</v>
      </c>
      <c r="D19" s="127">
        <f>C19-B19</f>
        <v>19.505893499999615</v>
      </c>
      <c r="E19" s="132">
        <f>C19/B19-1</f>
        <v>0.11181933574164638</v>
      </c>
    </row>
    <row r="20" spans="1:5" ht="12.75">
      <c r="A20" s="41" t="s">
        <v>95</v>
      </c>
      <c r="B20" s="58">
        <v>567.27736445</v>
      </c>
      <c r="C20" s="58">
        <v>607.2680000000005</v>
      </c>
      <c r="D20" s="72">
        <f>C20-B20</f>
        <v>39.990635550000434</v>
      </c>
      <c r="E20" s="55">
        <f>C20/B20-1</f>
        <v>0.070495736400082</v>
      </c>
    </row>
    <row r="21" spans="1:5" ht="12.75">
      <c r="A21" s="42" t="s">
        <v>96</v>
      </c>
      <c r="B21" s="51">
        <f>B19/B20</f>
        <v>0.30750592348969946</v>
      </c>
      <c r="C21" s="51">
        <f>C19/C20</f>
        <v>0.31937635991028596</v>
      </c>
      <c r="D21" s="137" t="s">
        <v>154</v>
      </c>
      <c r="E21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43" customWidth="1"/>
    <col min="2" max="7" width="10.7109375" style="0" customWidth="1"/>
  </cols>
  <sheetData>
    <row r="2" spans="1:7" ht="12.75">
      <c r="A2" s="93" t="s">
        <v>119</v>
      </c>
      <c r="B2" s="94">
        <v>2009</v>
      </c>
      <c r="C2" s="99" t="s">
        <v>2</v>
      </c>
      <c r="D2" s="94">
        <v>2010</v>
      </c>
      <c r="E2" s="100" t="s">
        <v>2</v>
      </c>
      <c r="F2" s="96" t="s">
        <v>91</v>
      </c>
      <c r="G2" s="95" t="s">
        <v>92</v>
      </c>
    </row>
    <row r="3" spans="1:7" s="46" customFormat="1" ht="12.75">
      <c r="A3" s="47" t="s">
        <v>88</v>
      </c>
      <c r="B3" s="126">
        <v>2032.4947692069256</v>
      </c>
      <c r="C3" s="73">
        <f>B3/$B$3</f>
        <v>1</v>
      </c>
      <c r="D3" s="126">
        <v>1468.3082169699999</v>
      </c>
      <c r="E3" s="73">
        <f>D3/$D$3</f>
        <v>1</v>
      </c>
      <c r="F3" s="127">
        <f>D3-B3</f>
        <v>-564.1865522369258</v>
      </c>
      <c r="G3" s="128">
        <f>D3/B3-1</f>
        <v>-0.2775832739077946</v>
      </c>
    </row>
    <row r="4" spans="1:7" ht="12.75">
      <c r="A4" s="41" t="s">
        <v>89</v>
      </c>
      <c r="B4" s="150">
        <v>-1969.618593351683</v>
      </c>
      <c r="C4" s="73">
        <f>B4/$B$3</f>
        <v>-0.9690645325105675</v>
      </c>
      <c r="D4" s="150">
        <v>-1399.1703945399995</v>
      </c>
      <c r="E4" s="73">
        <f>D4/$D$3</f>
        <v>-0.9529132769053945</v>
      </c>
      <c r="F4" s="129">
        <f>D4-B4</f>
        <v>570.4481988116836</v>
      </c>
      <c r="G4" s="130">
        <f>D4/B4-1</f>
        <v>-0.2896236869093304</v>
      </c>
    </row>
    <row r="5" spans="1:7" ht="12.75">
      <c r="A5" s="41" t="s">
        <v>8</v>
      </c>
      <c r="B5" s="150">
        <v>-24.086132480000003</v>
      </c>
      <c r="C5" s="73">
        <f>B5/$B$3</f>
        <v>-0.011850526183345776</v>
      </c>
      <c r="D5" s="150">
        <v>-23.810919419999998</v>
      </c>
      <c r="E5" s="73">
        <f>D5/$D$3</f>
        <v>-0.0162165675740317</v>
      </c>
      <c r="F5" s="129">
        <f>D5-B5</f>
        <v>0.2752130600000058</v>
      </c>
      <c r="G5" s="130">
        <f>D5/B5-1</f>
        <v>-0.011426203863510676</v>
      </c>
    </row>
    <row r="6" spans="1:7" ht="12.75">
      <c r="A6" s="41" t="s">
        <v>11</v>
      </c>
      <c r="B6" s="151">
        <v>14.201559254757907</v>
      </c>
      <c r="C6" s="73">
        <f>B6/$B$3</f>
        <v>0.0069872550079424405</v>
      </c>
      <c r="D6" s="151">
        <v>14.46786583</v>
      </c>
      <c r="E6" s="73">
        <f>D6/$D$3</f>
        <v>0.009853425638287226</v>
      </c>
      <c r="F6" s="72">
        <f>D6-B6</f>
        <v>0.26630657524209234</v>
      </c>
      <c r="G6" s="130">
        <f>D6/B6-1</f>
        <v>0.018751925085470633</v>
      </c>
    </row>
    <row r="7" spans="1:7" s="46" customFormat="1" ht="12.75">
      <c r="A7" s="52" t="s">
        <v>90</v>
      </c>
      <c r="B7" s="138">
        <f>SUM(B3:B6)</f>
        <v>52.99160263000044</v>
      </c>
      <c r="C7" s="74">
        <f>B7/$B$3</f>
        <v>0.026072196314029204</v>
      </c>
      <c r="D7" s="138">
        <f>SUM(D3:D6)</f>
        <v>59.79476884000037</v>
      </c>
      <c r="E7" s="74">
        <f>D7/$D$3</f>
        <v>0.040723581158861065</v>
      </c>
      <c r="F7" s="139">
        <f>D7-B7</f>
        <v>6.8031662099999295</v>
      </c>
      <c r="G7" s="140">
        <f>D7/B7-1</f>
        <v>0.12838196756382714</v>
      </c>
    </row>
    <row r="10" spans="1:5" ht="12.75">
      <c r="A10" s="93" t="s">
        <v>122</v>
      </c>
      <c r="B10" s="94">
        <f>B2</f>
        <v>2009</v>
      </c>
      <c r="C10" s="94">
        <f>D2</f>
        <v>2010</v>
      </c>
      <c r="D10" s="96" t="s">
        <v>91</v>
      </c>
      <c r="E10" s="97" t="s">
        <v>92</v>
      </c>
    </row>
    <row r="11" spans="1:5" ht="12.75">
      <c r="A11" s="47" t="s">
        <v>93</v>
      </c>
      <c r="B11" s="136">
        <v>335.305</v>
      </c>
      <c r="C11" s="136">
        <v>382.504</v>
      </c>
      <c r="D11" s="127">
        <f>C11-B11</f>
        <v>47.19900000000001</v>
      </c>
      <c r="E11" s="132">
        <f>C11/B11-1</f>
        <v>0.1407643786999897</v>
      </c>
    </row>
    <row r="12" spans="1:5" ht="12.75">
      <c r="A12" s="41" t="s">
        <v>97</v>
      </c>
      <c r="B12" s="68">
        <v>7047.382069481906</v>
      </c>
      <c r="C12" s="68">
        <v>7743.992512999999</v>
      </c>
      <c r="D12" s="72">
        <f>C12-B12</f>
        <v>696.6104435180932</v>
      </c>
      <c r="E12" s="55">
        <f>C12/B12-1</f>
        <v>0.09884669748993824</v>
      </c>
    </row>
    <row r="13" spans="1:5" ht="12.75">
      <c r="A13" s="42" t="s">
        <v>98</v>
      </c>
      <c r="B13" s="69">
        <v>2117.4612368004</v>
      </c>
      <c r="C13" s="69">
        <v>2237.7731122040286</v>
      </c>
      <c r="D13" s="76">
        <f>C13-B13</f>
        <v>120.31187540362862</v>
      </c>
      <c r="E13" s="56">
        <f>C13/B13-1</f>
        <v>0.056818926983252194</v>
      </c>
    </row>
    <row r="15" s="46" customFormat="1" ht="12.75"/>
    <row r="16" spans="1:5" ht="12.75">
      <c r="A16" s="98" t="s">
        <v>121</v>
      </c>
      <c r="B16" s="94">
        <f>B10</f>
        <v>2009</v>
      </c>
      <c r="C16" s="94">
        <f>C10</f>
        <v>2010</v>
      </c>
      <c r="D16" s="96" t="s">
        <v>91</v>
      </c>
      <c r="E16" s="97" t="s">
        <v>92</v>
      </c>
    </row>
    <row r="17" spans="1:5" ht="12.75">
      <c r="A17" s="47" t="s">
        <v>90</v>
      </c>
      <c r="B17" s="77">
        <f>B7</f>
        <v>52.99160263000044</v>
      </c>
      <c r="C17" s="78">
        <f>D7</f>
        <v>59.79476884000037</v>
      </c>
      <c r="D17" s="127">
        <f>C17-B17</f>
        <v>6.8031662099999295</v>
      </c>
      <c r="E17" s="132">
        <f>C17/B17-1</f>
        <v>0.12838196756382714</v>
      </c>
    </row>
    <row r="18" spans="1:5" ht="12.75">
      <c r="A18" s="41" t="s">
        <v>99</v>
      </c>
      <c r="B18" s="67">
        <v>567.27736445</v>
      </c>
      <c r="C18" s="67">
        <v>607.2680000000005</v>
      </c>
      <c r="D18" s="72">
        <f>C18-B18</f>
        <v>39.990635550000434</v>
      </c>
      <c r="E18" s="55">
        <f>C18/B18-1</f>
        <v>0.070495736400082</v>
      </c>
    </row>
    <row r="19" spans="1:5" ht="12.75">
      <c r="A19" s="42" t="s">
        <v>96</v>
      </c>
      <c r="B19" s="79">
        <f>B17/B18</f>
        <v>0.09341392051025708</v>
      </c>
      <c r="C19" s="80">
        <f>C17/C18</f>
        <v>0.0984652062022045</v>
      </c>
      <c r="D19" s="137" t="s">
        <v>129</v>
      </c>
      <c r="E19" s="4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43" customWidth="1"/>
    <col min="2" max="7" width="10.7109375" style="0" customWidth="1"/>
  </cols>
  <sheetData>
    <row r="2" spans="1:7" ht="12.75">
      <c r="A2" s="101" t="s">
        <v>119</v>
      </c>
      <c r="B2" s="102">
        <v>2009</v>
      </c>
      <c r="C2" s="107" t="s">
        <v>2</v>
      </c>
      <c r="D2" s="102">
        <v>2010</v>
      </c>
      <c r="E2" s="108" t="s">
        <v>2</v>
      </c>
      <c r="F2" s="104" t="s">
        <v>91</v>
      </c>
      <c r="G2" s="103" t="s">
        <v>92</v>
      </c>
    </row>
    <row r="3" spans="1:7" s="46" customFormat="1" ht="12.75">
      <c r="A3" s="47" t="s">
        <v>88</v>
      </c>
      <c r="B3" s="126">
        <v>583.6659235574509</v>
      </c>
      <c r="C3" s="73">
        <f>B3/$B$3</f>
        <v>1</v>
      </c>
      <c r="D3" s="126">
        <v>579.16878364</v>
      </c>
      <c r="E3" s="73">
        <f>D3/$D$3</f>
        <v>1</v>
      </c>
      <c r="F3" s="127">
        <f>D3-B3</f>
        <v>-4.497139917450909</v>
      </c>
      <c r="G3" s="128">
        <f>D3/B3-1</f>
        <v>-0.0077049896797825035</v>
      </c>
    </row>
    <row r="4" spans="1:7" ht="12.75">
      <c r="A4" s="41" t="s">
        <v>89</v>
      </c>
      <c r="B4" s="150">
        <v>-356.1360324400305</v>
      </c>
      <c r="C4" s="73">
        <f>B4/$B$3</f>
        <v>-0.610171020897326</v>
      </c>
      <c r="D4" s="150">
        <v>-344.72989951748013</v>
      </c>
      <c r="E4" s="73">
        <f>D4/$D$3</f>
        <v>-0.5952149170590615</v>
      </c>
      <c r="F4" s="129">
        <f>D4-B4</f>
        <v>11.406132922550341</v>
      </c>
      <c r="G4" s="130">
        <f>D4/B4-1</f>
        <v>-0.032027461092331344</v>
      </c>
    </row>
    <row r="5" spans="1:7" ht="12.75">
      <c r="A5" s="41" t="s">
        <v>8</v>
      </c>
      <c r="B5" s="150">
        <v>-104.69982956081287</v>
      </c>
      <c r="C5" s="73">
        <f>B5/$B$3</f>
        <v>-0.17938314596587399</v>
      </c>
      <c r="D5" s="150">
        <v>-105.23299606251994</v>
      </c>
      <c r="E5" s="73">
        <f>D5/$D$3</f>
        <v>-0.18169659525008294</v>
      </c>
      <c r="F5" s="129">
        <f>D5-B5</f>
        <v>-0.5331665017070719</v>
      </c>
      <c r="G5" s="130">
        <f>D5/B5-1</f>
        <v>0.005092333998474974</v>
      </c>
    </row>
    <row r="6" spans="1:7" ht="12.75">
      <c r="A6" s="41" t="s">
        <v>11</v>
      </c>
      <c r="B6" s="151">
        <v>8.614442403392465</v>
      </c>
      <c r="C6" s="73">
        <f>B6/$B$3</f>
        <v>0.014759200521571198</v>
      </c>
      <c r="D6" s="151">
        <v>12.781733549999998</v>
      </c>
      <c r="E6" s="73">
        <f>D6/$D$3</f>
        <v>0.022069099563116083</v>
      </c>
      <c r="F6" s="72">
        <f>D6-B6</f>
        <v>4.167291146607534</v>
      </c>
      <c r="G6" s="130">
        <f>D6/B6-1</f>
        <v>0.4837563421361326</v>
      </c>
    </row>
    <row r="7" spans="1:7" s="46" customFormat="1" ht="12.75">
      <c r="A7" s="52" t="s">
        <v>90</v>
      </c>
      <c r="B7" s="141">
        <f>SUM(B3:B6)</f>
        <v>131.44450396000005</v>
      </c>
      <c r="C7" s="74">
        <f>B7/$B$3</f>
        <v>0.2252050336583712</v>
      </c>
      <c r="D7" s="141">
        <f>SUM(D3:D6)</f>
        <v>141.98762160999996</v>
      </c>
      <c r="E7" s="74">
        <f>D7/$D$3</f>
        <v>0.24515758725397171</v>
      </c>
      <c r="F7" s="139">
        <f>D7-B7</f>
        <v>10.543117649999914</v>
      </c>
      <c r="G7" s="140">
        <f>D7/B7-1</f>
        <v>0.08020964994632496</v>
      </c>
    </row>
    <row r="10" spans="1:5" ht="12.75">
      <c r="A10" s="101" t="s">
        <v>122</v>
      </c>
      <c r="B10" s="102">
        <f>B2</f>
        <v>2009</v>
      </c>
      <c r="C10" s="102">
        <f>D2</f>
        <v>2010</v>
      </c>
      <c r="D10" s="104" t="s">
        <v>91</v>
      </c>
      <c r="E10" s="105" t="s">
        <v>92</v>
      </c>
    </row>
    <row r="11" spans="1:5" ht="12.75">
      <c r="A11" s="41" t="s">
        <v>93</v>
      </c>
      <c r="B11" s="53">
        <v>1166.29</v>
      </c>
      <c r="C11" s="53">
        <v>1173.2830000000001</v>
      </c>
      <c r="D11" s="72">
        <f>C11-B11</f>
        <v>6.9930000000001655</v>
      </c>
      <c r="E11" s="71">
        <f>C11/B11-1</f>
        <v>0.005995935830711119</v>
      </c>
    </row>
    <row r="12" spans="1:5" ht="12.75">
      <c r="A12" s="41" t="s">
        <v>100</v>
      </c>
      <c r="B12" s="38"/>
      <c r="C12" s="38"/>
      <c r="D12" s="72"/>
      <c r="E12" s="71"/>
    </row>
    <row r="13" spans="1:5" ht="12.75">
      <c r="A13" s="59" t="s">
        <v>101</v>
      </c>
      <c r="B13" s="58">
        <v>256.648122376725</v>
      </c>
      <c r="C13" s="58">
        <v>250.79753878604572</v>
      </c>
      <c r="D13" s="72">
        <f>C13-B13</f>
        <v>-5.850583590679264</v>
      </c>
      <c r="E13" s="71">
        <f>C13/B13-1</f>
        <v>-0.02279612855336377</v>
      </c>
    </row>
    <row r="14" spans="1:5" ht="12.75">
      <c r="A14" s="59" t="s">
        <v>102</v>
      </c>
      <c r="B14" s="58">
        <v>225.66807995190305</v>
      </c>
      <c r="C14" s="58">
        <v>220.0151663617891</v>
      </c>
      <c r="D14" s="72">
        <f>C14-B14</f>
        <v>-5.65291359011394</v>
      </c>
      <c r="E14" s="71">
        <f>C14/B14-1</f>
        <v>-0.025049681777408406</v>
      </c>
    </row>
    <row r="15" spans="1:5" ht="12.75">
      <c r="A15" s="57" t="s">
        <v>103</v>
      </c>
      <c r="B15" s="70">
        <v>226.19478445990308</v>
      </c>
      <c r="C15" s="70">
        <v>220.0225119063483</v>
      </c>
      <c r="D15" s="76">
        <f>C15-B15</f>
        <v>-6.1722725535547625</v>
      </c>
      <c r="E15" s="144">
        <f>C15/B15-1</f>
        <v>-0.027287422069844025</v>
      </c>
    </row>
    <row r="18" spans="1:10" ht="12.75">
      <c r="A18" s="106" t="s">
        <v>121</v>
      </c>
      <c r="B18" s="102">
        <f>B10</f>
        <v>2009</v>
      </c>
      <c r="C18" s="102">
        <f>C10</f>
        <v>2010</v>
      </c>
      <c r="D18" s="104" t="s">
        <v>91</v>
      </c>
      <c r="E18" s="105" t="s">
        <v>92</v>
      </c>
      <c r="J18" s="49"/>
    </row>
    <row r="19" spans="1:5" s="46" customFormat="1" ht="12.75">
      <c r="A19" s="47" t="s">
        <v>90</v>
      </c>
      <c r="B19" s="77">
        <f>B7</f>
        <v>131.44450396000005</v>
      </c>
      <c r="C19" s="81">
        <f>D7</f>
        <v>141.98762160999996</v>
      </c>
      <c r="D19" s="142">
        <f>C19-B19</f>
        <v>10.543117649999914</v>
      </c>
      <c r="E19" s="132">
        <f>C19/B19-1</f>
        <v>0.08020964994632496</v>
      </c>
    </row>
    <row r="20" spans="1:5" ht="12.75">
      <c r="A20" s="41" t="s">
        <v>99</v>
      </c>
      <c r="B20" s="109">
        <v>567.27736445</v>
      </c>
      <c r="C20" s="67">
        <v>607.2680000000005</v>
      </c>
      <c r="D20" s="54">
        <f>C20-B20</f>
        <v>39.990635550000434</v>
      </c>
      <c r="E20" s="55">
        <f>C20/B20-1</f>
        <v>0.070495736400082</v>
      </c>
    </row>
    <row r="21" spans="1:5" ht="12.75">
      <c r="A21" s="42" t="s">
        <v>96</v>
      </c>
      <c r="B21" s="51">
        <f>B19/B20</f>
        <v>0.23171117375261602</v>
      </c>
      <c r="C21" s="51">
        <f>C19/C20</f>
        <v>0.23381377186019986</v>
      </c>
      <c r="D21" s="143" t="s">
        <v>155</v>
      </c>
      <c r="E21" s="4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43" customWidth="1"/>
    <col min="2" max="7" width="12.7109375" style="0" customWidth="1"/>
  </cols>
  <sheetData>
    <row r="2" spans="1:7" ht="12.75">
      <c r="A2" s="110" t="s">
        <v>119</v>
      </c>
      <c r="B2" s="111">
        <v>2009</v>
      </c>
      <c r="C2" s="116" t="s">
        <v>2</v>
      </c>
      <c r="D2" s="111">
        <v>2010</v>
      </c>
      <c r="E2" s="117" t="s">
        <v>2</v>
      </c>
      <c r="F2" s="114" t="s">
        <v>91</v>
      </c>
      <c r="G2" s="112" t="s">
        <v>92</v>
      </c>
    </row>
    <row r="3" spans="1:7" s="46" customFormat="1" ht="12.75">
      <c r="A3" s="47" t="s">
        <v>88</v>
      </c>
      <c r="B3" s="126">
        <v>642.0709238768934</v>
      </c>
      <c r="C3" s="73">
        <f>B3/$B$3</f>
        <v>1</v>
      </c>
      <c r="D3" s="126">
        <v>703.0554827099999</v>
      </c>
      <c r="E3" s="73">
        <f>D3/$D$3</f>
        <v>1</v>
      </c>
      <c r="F3" s="127">
        <f>D3-B3</f>
        <v>60.98455883310646</v>
      </c>
      <c r="G3" s="128">
        <f>D3/B3-1</f>
        <v>0.09498103179143369</v>
      </c>
    </row>
    <row r="4" spans="1:7" ht="12.75">
      <c r="A4" s="41" t="s">
        <v>89</v>
      </c>
      <c r="B4" s="150">
        <v>-334.67352781036834</v>
      </c>
      <c r="C4" s="73">
        <f>B4/$B$3</f>
        <v>-0.5212407467224548</v>
      </c>
      <c r="D4" s="150">
        <v>-386.03039355094575</v>
      </c>
      <c r="E4" s="73">
        <f>D4/$D$3</f>
        <v>-0.5490752907052965</v>
      </c>
      <c r="F4" s="129">
        <f>D4-B4</f>
        <v>-51.356865740577405</v>
      </c>
      <c r="G4" s="130">
        <f>D4/B4-1</f>
        <v>0.15345362412313968</v>
      </c>
    </row>
    <row r="5" spans="1:7" ht="12.75">
      <c r="A5" s="41" t="s">
        <v>8</v>
      </c>
      <c r="B5" s="150">
        <v>-142.38862619313795</v>
      </c>
      <c r="C5" s="73">
        <f>B5/$B$3</f>
        <v>-0.22176463829475423</v>
      </c>
      <c r="D5" s="150">
        <v>-147.22547963905433</v>
      </c>
      <c r="E5" s="73">
        <f>D5/$D$3</f>
        <v>-0.20940805279201938</v>
      </c>
      <c r="F5" s="129">
        <f>D5-B5</f>
        <v>-4.8368534459163754</v>
      </c>
      <c r="G5" s="130">
        <f>D5/B5-1</f>
        <v>0.033969380667776106</v>
      </c>
    </row>
    <row r="6" spans="1:7" ht="12.75">
      <c r="A6" s="41" t="s">
        <v>11</v>
      </c>
      <c r="B6" s="151">
        <v>22.25329837661308</v>
      </c>
      <c r="C6" s="73">
        <f>B6/$B$3</f>
        <v>0.03465862967636857</v>
      </c>
      <c r="D6" s="151">
        <v>25.30399722</v>
      </c>
      <c r="E6" s="73">
        <f>D6/$D$3</f>
        <v>0.03599146559879333</v>
      </c>
      <c r="F6" s="72">
        <f>D6-B6</f>
        <v>3.050698843386918</v>
      </c>
      <c r="G6" s="130">
        <f>D6/B6-1</f>
        <v>0.13708973796859825</v>
      </c>
    </row>
    <row r="7" spans="1:7" s="46" customFormat="1" ht="12.75">
      <c r="A7" s="52" t="s">
        <v>90</v>
      </c>
      <c r="B7" s="145">
        <f>SUM(B3:B6)</f>
        <v>187.2620682500002</v>
      </c>
      <c r="C7" s="74">
        <f>B7/$B$3</f>
        <v>0.29165324465915954</v>
      </c>
      <c r="D7" s="145">
        <f>SUM(D3:D6)</f>
        <v>195.1036067399998</v>
      </c>
      <c r="E7" s="74">
        <f>D7/$D$3</f>
        <v>0.27750812210147746</v>
      </c>
      <c r="F7" s="139">
        <f>D7-B7</f>
        <v>7.841538489999607</v>
      </c>
      <c r="G7" s="140">
        <f>D7/B7-1</f>
        <v>0.04187467629339081</v>
      </c>
    </row>
    <row r="9" spans="1:7" ht="12.75">
      <c r="A9" s="113" t="s">
        <v>104</v>
      </c>
      <c r="B9" s="111">
        <f>B2</f>
        <v>2009</v>
      </c>
      <c r="C9" s="117" t="s">
        <v>2</v>
      </c>
      <c r="D9" s="111">
        <f>D2</f>
        <v>2010</v>
      </c>
      <c r="E9" s="117" t="s">
        <v>2</v>
      </c>
      <c r="F9" s="114" t="s">
        <v>91</v>
      </c>
      <c r="G9" s="115" t="s">
        <v>92</v>
      </c>
    </row>
    <row r="10" spans="1:7" ht="12.75">
      <c r="A10" s="41" t="s">
        <v>105</v>
      </c>
      <c r="B10" s="68">
        <v>1793.91008188</v>
      </c>
      <c r="C10" s="62">
        <f>B10/$B$12</f>
        <v>1.0020860377356975</v>
      </c>
      <c r="D10" s="68">
        <v>1864.121</v>
      </c>
      <c r="E10" s="62">
        <f aca="true" t="shared" si="0" ref="E10:E20">D10/$D$12</f>
        <v>0.8357518049991213</v>
      </c>
      <c r="F10" s="72">
        <f>D10-B10</f>
        <v>70.21091812000009</v>
      </c>
      <c r="G10" s="55">
        <f>D10/B10-1</f>
        <v>0.03913848237388784</v>
      </c>
    </row>
    <row r="11" spans="1:7" ht="12.75">
      <c r="A11" s="41" t="s">
        <v>106</v>
      </c>
      <c r="B11" s="68">
        <v>1530.75086431</v>
      </c>
      <c r="C11" s="62">
        <f>B11/$B$12</f>
        <v>0.8550841448916683</v>
      </c>
      <c r="D11" s="68">
        <v>1608.494</v>
      </c>
      <c r="E11" s="62">
        <f t="shared" si="0"/>
        <v>0.7211451208533439</v>
      </c>
      <c r="F11" s="72">
        <f aca="true" t="shared" si="1" ref="F11:F20">D11-B11</f>
        <v>77.74313568999992</v>
      </c>
      <c r="G11" s="130">
        <f aca="true" t="shared" si="2" ref="G11:G20">D11/B11-1</f>
        <v>0.05078758242285453</v>
      </c>
    </row>
    <row r="12" spans="1:7" ht="12.75" customHeight="1">
      <c r="A12" s="41" t="s">
        <v>107</v>
      </c>
      <c r="B12" s="68">
        <v>1790.1757078</v>
      </c>
      <c r="C12" s="62">
        <f>B12/$B$12</f>
        <v>1</v>
      </c>
      <c r="D12" s="68">
        <v>2230.472</v>
      </c>
      <c r="E12" s="62">
        <f t="shared" si="0"/>
        <v>1</v>
      </c>
      <c r="F12" s="72">
        <f t="shared" si="1"/>
        <v>440.29629220000015</v>
      </c>
      <c r="G12" s="55">
        <f t="shared" si="2"/>
        <v>0.24595143944897635</v>
      </c>
    </row>
    <row r="13" spans="1:7" ht="12.75">
      <c r="A13" s="52" t="s">
        <v>108</v>
      </c>
      <c r="B13" s="146">
        <f>SUM(B10:B12)</f>
        <v>5114.83665399</v>
      </c>
      <c r="C13" s="63">
        <f>B13/$B$12</f>
        <v>2.8571701826273657</v>
      </c>
      <c r="D13" s="146">
        <f>SUM(D10:D12)</f>
        <v>5703.0869999999995</v>
      </c>
      <c r="E13" s="63">
        <f t="shared" si="0"/>
        <v>2.556896925852465</v>
      </c>
      <c r="F13" s="139">
        <f t="shared" si="1"/>
        <v>588.2503460099997</v>
      </c>
      <c r="G13" s="147">
        <f t="shared" si="2"/>
        <v>0.11500862799814238</v>
      </c>
    </row>
    <row r="14" spans="1:7" ht="12.75">
      <c r="A14" s="41" t="s">
        <v>109</v>
      </c>
      <c r="B14" s="68">
        <v>1400.39873</v>
      </c>
      <c r="C14" s="62">
        <f>B14/$B$19</f>
        <v>1.1643887701735276</v>
      </c>
      <c r="D14" s="68">
        <v>1429.687</v>
      </c>
      <c r="E14" s="62">
        <f t="shared" si="0"/>
        <v>0.6409795774167978</v>
      </c>
      <c r="F14" s="72">
        <f t="shared" si="1"/>
        <v>29.28827000000001</v>
      </c>
      <c r="G14" s="71">
        <f t="shared" si="2"/>
        <v>0.020914236333247738</v>
      </c>
    </row>
    <row r="15" spans="1:7" ht="12.75">
      <c r="A15" s="41" t="s">
        <v>110</v>
      </c>
      <c r="B15" s="68">
        <v>734.492</v>
      </c>
      <c r="C15" s="62">
        <f aca="true" t="shared" si="3" ref="C15:C20">B15/$B$19</f>
        <v>0.6107076636539757</v>
      </c>
      <c r="D15" s="68">
        <v>800.576</v>
      </c>
      <c r="E15" s="62">
        <f t="shared" si="0"/>
        <v>0.35892672044302726</v>
      </c>
      <c r="F15" s="72">
        <f t="shared" si="1"/>
        <v>66.08400000000006</v>
      </c>
      <c r="G15" s="71">
        <f t="shared" si="2"/>
        <v>0.08997238907979943</v>
      </c>
    </row>
    <row r="16" spans="1:7" ht="12.75">
      <c r="A16" s="41" t="s">
        <v>111</v>
      </c>
      <c r="B16" s="68">
        <v>290.6126213</v>
      </c>
      <c r="C16" s="62">
        <f t="shared" si="3"/>
        <v>0.2416355181301915</v>
      </c>
      <c r="D16" s="68">
        <v>322.243</v>
      </c>
      <c r="E16" s="62">
        <f t="shared" si="0"/>
        <v>0.14447300840360244</v>
      </c>
      <c r="F16" s="72">
        <f t="shared" si="1"/>
        <v>31.630378699999994</v>
      </c>
      <c r="G16" s="71">
        <f t="shared" si="2"/>
        <v>0.10884034753379779</v>
      </c>
    </row>
    <row r="17" spans="1:7" ht="12.75">
      <c r="A17" s="41" t="s">
        <v>112</v>
      </c>
      <c r="B17" s="68">
        <v>401.95845</v>
      </c>
      <c r="C17" s="62">
        <f t="shared" si="3"/>
        <v>0.33421617374385754</v>
      </c>
      <c r="D17" s="68">
        <v>463.781</v>
      </c>
      <c r="E17" s="62">
        <f t="shared" si="0"/>
        <v>0.20792953240390374</v>
      </c>
      <c r="F17" s="72">
        <f t="shared" si="1"/>
        <v>61.82254999999998</v>
      </c>
      <c r="G17" s="71">
        <f t="shared" si="2"/>
        <v>0.15380333464814577</v>
      </c>
    </row>
    <row r="18" spans="1:7" ht="12.75">
      <c r="A18" s="41" t="s">
        <v>113</v>
      </c>
      <c r="B18" s="68">
        <v>1084.637</v>
      </c>
      <c r="C18" s="62">
        <f>B18/$B$19</f>
        <v>0.9018425363144285</v>
      </c>
      <c r="D18" s="68">
        <v>1218.551</v>
      </c>
      <c r="E18" s="62">
        <f t="shared" si="0"/>
        <v>0.5463197924026842</v>
      </c>
      <c r="F18" s="72">
        <f t="shared" si="1"/>
        <v>133.914</v>
      </c>
      <c r="G18" s="71">
        <f t="shared" si="2"/>
        <v>0.12346434798001549</v>
      </c>
    </row>
    <row r="19" spans="1:7" s="46" customFormat="1" ht="12.75">
      <c r="A19" s="41" t="s">
        <v>114</v>
      </c>
      <c r="B19" s="68">
        <v>1202.69</v>
      </c>
      <c r="C19" s="62">
        <f t="shared" si="3"/>
        <v>1</v>
      </c>
      <c r="D19" s="68">
        <v>1468.249</v>
      </c>
      <c r="E19" s="62">
        <f t="shared" si="0"/>
        <v>0.6582682947824496</v>
      </c>
      <c r="F19" s="72">
        <f t="shared" si="1"/>
        <v>265.55899999999997</v>
      </c>
      <c r="G19" s="71">
        <f t="shared" si="2"/>
        <v>0.22080419725781364</v>
      </c>
    </row>
    <row r="20" spans="1:7" ht="12.75">
      <c r="A20" s="52" t="s">
        <v>108</v>
      </c>
      <c r="B20" s="146">
        <f>SUM(B14:B19)</f>
        <v>5114.788801299999</v>
      </c>
      <c r="C20" s="63">
        <f t="shared" si="3"/>
        <v>4.25279066201598</v>
      </c>
      <c r="D20" s="146">
        <f>SUM(D14:D19)</f>
        <v>5703.0869999999995</v>
      </c>
      <c r="E20" s="63">
        <f t="shared" si="0"/>
        <v>2.556896925852465</v>
      </c>
      <c r="F20" s="139">
        <f t="shared" si="1"/>
        <v>588.2981987000003</v>
      </c>
      <c r="G20" s="147">
        <f t="shared" si="2"/>
        <v>0.11501905974113247</v>
      </c>
    </row>
    <row r="22" spans="1:7" ht="12.75">
      <c r="A22" s="113" t="s">
        <v>121</v>
      </c>
      <c r="B22" s="111">
        <f>B9</f>
        <v>2009</v>
      </c>
      <c r="C22" s="111">
        <f>D9</f>
        <v>2010</v>
      </c>
      <c r="D22" s="111" t="s">
        <v>91</v>
      </c>
      <c r="E22" s="115" t="s">
        <v>92</v>
      </c>
      <c r="F22" s="46"/>
      <c r="G22" s="46"/>
    </row>
    <row r="23" spans="1:5" ht="12.75">
      <c r="A23" s="47" t="s">
        <v>90</v>
      </c>
      <c r="B23" s="82">
        <f>B7</f>
        <v>187.2620682500002</v>
      </c>
      <c r="C23" s="81">
        <f>D7</f>
        <v>195.1036067399998</v>
      </c>
      <c r="D23" s="142">
        <f>C23-B23</f>
        <v>7.841538489999607</v>
      </c>
      <c r="E23" s="132">
        <f>C23/B23-1</f>
        <v>0.04187467629339081</v>
      </c>
    </row>
    <row r="24" spans="1:5" ht="12.75">
      <c r="A24" s="41" t="s">
        <v>95</v>
      </c>
      <c r="B24" s="67">
        <v>567.27736445</v>
      </c>
      <c r="C24" s="67">
        <v>607.2680000000005</v>
      </c>
      <c r="D24" s="54">
        <f>C24-B24</f>
        <v>39.990635550000434</v>
      </c>
      <c r="E24" s="55">
        <f>C24/B24-1</f>
        <v>0.070495736400082</v>
      </c>
    </row>
    <row r="25" spans="1:5" ht="12.75">
      <c r="A25" s="42" t="s">
        <v>96</v>
      </c>
      <c r="B25" s="51">
        <f>B23/B24</f>
        <v>0.3301067167232362</v>
      </c>
      <c r="C25" s="51">
        <f>C23/C24</f>
        <v>0.32128089532134024</v>
      </c>
      <c r="D25" s="143" t="s">
        <v>156</v>
      </c>
      <c r="E25" s="4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3" customWidth="1"/>
    <col min="2" max="7" width="10.7109375" style="0" customWidth="1"/>
  </cols>
  <sheetData>
    <row r="2" spans="1:7" ht="12.75">
      <c r="A2" s="118" t="s">
        <v>119</v>
      </c>
      <c r="B2" s="119">
        <v>2009</v>
      </c>
      <c r="C2" s="124" t="s">
        <v>2</v>
      </c>
      <c r="D2" s="119">
        <v>2010</v>
      </c>
      <c r="E2" s="125" t="s">
        <v>2</v>
      </c>
      <c r="F2" s="121" t="s">
        <v>91</v>
      </c>
      <c r="G2" s="120" t="s">
        <v>92</v>
      </c>
    </row>
    <row r="3" spans="1:7" ht="12.75">
      <c r="A3" s="47" t="s">
        <v>88</v>
      </c>
      <c r="B3" s="126">
        <v>111.21434868106108</v>
      </c>
      <c r="C3" s="73">
        <f>B3/$B$3</f>
        <v>1</v>
      </c>
      <c r="D3" s="126">
        <v>99.3680968</v>
      </c>
      <c r="E3" s="73">
        <f>D3/$D$3</f>
        <v>1</v>
      </c>
      <c r="F3" s="127">
        <f>D3-B3</f>
        <v>-11.846251881061079</v>
      </c>
      <c r="G3" s="128">
        <f>D3/B3-1</f>
        <v>-0.10651729764684947</v>
      </c>
    </row>
    <row r="4" spans="1:7" ht="12.75">
      <c r="A4" s="41" t="s">
        <v>89</v>
      </c>
      <c r="B4" s="150">
        <v>-76.47666836217367</v>
      </c>
      <c r="C4" s="73">
        <f>B4/$B$3</f>
        <v>-0.6876510924097785</v>
      </c>
      <c r="D4" s="150">
        <v>-66.49386721</v>
      </c>
      <c r="E4" s="73">
        <f>D4/$D$3</f>
        <v>-0.6691671608024599</v>
      </c>
      <c r="F4" s="129">
        <f>D4-B4</f>
        <v>9.982801152173664</v>
      </c>
      <c r="G4" s="130">
        <f>D4/B4-1</f>
        <v>-0.13053394408995045</v>
      </c>
    </row>
    <row r="5" spans="1:7" ht="12.75">
      <c r="A5" s="41" t="s">
        <v>8</v>
      </c>
      <c r="B5" s="150">
        <v>-17.378261580000007</v>
      </c>
      <c r="C5" s="73">
        <f>B5/$B$3</f>
        <v>-0.15625916786904123</v>
      </c>
      <c r="D5" s="150">
        <v>-18.740844639999995</v>
      </c>
      <c r="E5" s="73">
        <f>D5/$D$3</f>
        <v>-0.18860021720774262</v>
      </c>
      <c r="F5" s="129">
        <f>D5-B5</f>
        <v>-1.362583059999988</v>
      </c>
      <c r="G5" s="130">
        <f>D5/B5-1</f>
        <v>0.07840732824324226</v>
      </c>
    </row>
    <row r="6" spans="1:7" s="46" customFormat="1" ht="12.75">
      <c r="A6" s="41" t="s">
        <v>11</v>
      </c>
      <c r="B6" s="151">
        <v>3.7822377411125796</v>
      </c>
      <c r="C6" s="73">
        <f>B6/$B$3</f>
        <v>0.03400854103780464</v>
      </c>
      <c r="D6" s="151">
        <v>2.302573790000002</v>
      </c>
      <c r="E6" s="73">
        <f>D6/$D$3</f>
        <v>0.023172163542937073</v>
      </c>
      <c r="F6" s="72">
        <f>D6-B6</f>
        <v>-1.4796639511125775</v>
      </c>
      <c r="G6" s="130">
        <f>D6/B6-1</f>
        <v>-0.3912138930424085</v>
      </c>
    </row>
    <row r="7" spans="1:7" ht="12.75">
      <c r="A7" s="52" t="s">
        <v>90</v>
      </c>
      <c r="B7" s="141">
        <f>SUM(B3:B6)</f>
        <v>21.141656479999988</v>
      </c>
      <c r="C7" s="74">
        <f>B7/$B$3</f>
        <v>0.19009828075898486</v>
      </c>
      <c r="D7" s="141">
        <f>SUM(D3:D6)</f>
        <v>16.435958740000004</v>
      </c>
      <c r="E7" s="74">
        <f>D7/$D$3</f>
        <v>0.16540478553273452</v>
      </c>
      <c r="F7" s="139">
        <f>D7-B7</f>
        <v>-4.705697739999984</v>
      </c>
      <c r="G7" s="148">
        <f>D7/B7-1</f>
        <v>-0.22257942486444116</v>
      </c>
    </row>
    <row r="10" spans="1:5" ht="12.75">
      <c r="A10" s="118"/>
      <c r="B10" s="119">
        <f>B2</f>
        <v>2009</v>
      </c>
      <c r="C10" s="119">
        <f>D2</f>
        <v>2010</v>
      </c>
      <c r="D10" s="121" t="s">
        <v>91</v>
      </c>
      <c r="E10" s="122" t="s">
        <v>92</v>
      </c>
    </row>
    <row r="11" spans="1:5" ht="12.75">
      <c r="A11" s="47" t="s">
        <v>115</v>
      </c>
      <c r="B11" s="38"/>
      <c r="C11" s="64"/>
      <c r="D11" s="54"/>
      <c r="E11" s="55"/>
    </row>
    <row r="12" spans="1:5" ht="12.75">
      <c r="A12" s="41" t="s">
        <v>116</v>
      </c>
      <c r="B12" s="58">
        <v>331.46</v>
      </c>
      <c r="C12" s="58">
        <v>338.037</v>
      </c>
      <c r="D12" s="72">
        <f>C12-B12</f>
        <v>6.576999999999998</v>
      </c>
      <c r="E12" s="55">
        <f>C12/B12-1</f>
        <v>0.019842514933928745</v>
      </c>
    </row>
    <row r="13" spans="1:5" ht="12.75">
      <c r="A13" s="42" t="s">
        <v>117</v>
      </c>
      <c r="B13" s="39">
        <v>61</v>
      </c>
      <c r="C13" s="39">
        <v>61</v>
      </c>
      <c r="D13" s="83">
        <f>C13-B13</f>
        <v>0</v>
      </c>
      <c r="E13" s="56">
        <f>C13/B13-1</f>
        <v>0</v>
      </c>
    </row>
    <row r="16" spans="1:5" ht="12.75">
      <c r="A16" s="123" t="s">
        <v>121</v>
      </c>
      <c r="B16" s="119">
        <f>B10</f>
        <v>2009</v>
      </c>
      <c r="C16" s="119">
        <f>C10</f>
        <v>2010</v>
      </c>
      <c r="D16" s="121" t="s">
        <v>91</v>
      </c>
      <c r="E16" s="122" t="s">
        <v>92</v>
      </c>
    </row>
    <row r="17" spans="1:5" ht="12.75">
      <c r="A17" s="47" t="s">
        <v>90</v>
      </c>
      <c r="B17" s="77">
        <f>B7</f>
        <v>21.141656479999988</v>
      </c>
      <c r="C17" s="81">
        <f>D7</f>
        <v>16.435958740000004</v>
      </c>
      <c r="D17" s="127">
        <f>C17-B17</f>
        <v>-4.705697739999984</v>
      </c>
      <c r="E17" s="128">
        <f>C17/B17-1</f>
        <v>-0.22257942486444116</v>
      </c>
    </row>
    <row r="18" spans="1:5" ht="12.75">
      <c r="A18" s="41" t="s">
        <v>99</v>
      </c>
      <c r="B18" s="67">
        <v>567.27736445</v>
      </c>
      <c r="C18" s="67">
        <v>607.2680000000005</v>
      </c>
      <c r="D18" s="54">
        <f>C18-B18</f>
        <v>39.990635550000434</v>
      </c>
      <c r="E18" s="55">
        <f>C18/B18-1</f>
        <v>0.070495736400082</v>
      </c>
    </row>
    <row r="19" spans="1:5" ht="12.75">
      <c r="A19" s="42" t="s">
        <v>96</v>
      </c>
      <c r="B19" s="51">
        <f>B17/B18</f>
        <v>0.03726864106502423</v>
      </c>
      <c r="C19" s="51">
        <f>C17/C18</f>
        <v>0.027065412206801594</v>
      </c>
      <c r="D19" s="143" t="s">
        <v>126</v>
      </c>
      <c r="E19" s="4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2011-03-21T15:21:45Z</cp:lastPrinted>
  <dcterms:created xsi:type="dcterms:W3CDTF">2008-08-08T14:48:29Z</dcterms:created>
  <dcterms:modified xsi:type="dcterms:W3CDTF">2011-03-22T11:29:54Z</dcterms:modified>
  <cp:category/>
  <cp:version/>
  <cp:contentType/>
  <cp:contentStatus/>
</cp:coreProperties>
</file>