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<sst xmlns="http://schemas.openxmlformats.org/spreadsheetml/2006/main" count="206" uniqueCount="114">
  <si>
    <t xml:space="preserve">€ /000 </t>
  </si>
  <si>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</si>
  <si>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</si>
  <si>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</si>
  <si>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</si>
  <si>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</si>
  <si>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</si>
  <si>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</si>
  <si>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</si>
  <si>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</si>
  <si>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</si>
  <si>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</si>
  <si>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</si>
  <si>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</si>
  <si>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</si>
  <si>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</si>
  <si>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</si>
  <si>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</si>
  <si>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</si>
  <si>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</si>
  <si>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</si>
  <si>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Balance Sheet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</si>
  <si>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</si>
  <si>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</si>
  <si>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</si>
  <si>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</si>
  <si>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</si>
  <si>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</si>
  <si>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</si>
  <si>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</si>
  <si>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</si>
  <si>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</si>
  <si>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</si>
  <si>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</si>
  <si>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</si>
  <si>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</si>
  <si>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</si>
  <si>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</si>
  <si>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</si>
  <si>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</si>
  <si>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</si>
  <si>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</si>
  <si>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</si>
  <si>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</si>
  <si>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</si>
  <si>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Net profit of the period</t>
  </si>
  <si>
    <t>Net profit from past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</si>
  <si>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</si>
  <si>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</si>
  <si>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</si>
  <si>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</si>
  <si>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</si>
  <si>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</si>
  <si>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</si>
  <si>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</si>
  <si>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</si>
  <si>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</si>
  <si>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</si>
  <si>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</si>
  <si>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</si>
  <si>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</si>
  <si>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</si>
  <si>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</si>
  <si>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</si>
  <si>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</si>
  <si>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</si>
  <si>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</si>
  <si>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</si>
  <si>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</si>
  <si>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</si>
  <si>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</si>
  <si>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</si>
  <si>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</si>
  <si>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</si>
  <si>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</si>
  <si>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</si>
  <si>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</si>
  <si>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</si>
  <si>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</si>
  <si>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</si>
  <si>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</si>
  <si>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</si>
  <si>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</si>
  <si>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</si>
  <si>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</si>
  <si>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</si>
  <si>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</si>
  <si>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</si>
  <si>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</si>
  <si>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</si>
  <si>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</si>
  <si>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</si>
  <si>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</si>
  <si>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</si>
  <si>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- of which Trading (m cubic meter)</t>
  </si>
  <si>
    <t>(m€)</t>
  </si>
  <si>
    <t>Operating data</t>
  </si>
  <si>
    <t>Other non operating costs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</si>
  <si>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</si>
  <si>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</si>
  <si>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</si>
  <si>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</si>
  <si>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</si>
  <si>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</si>
  <si>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</si>
  <si>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</si>
  <si>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</si>
  <si>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Non current assets held for sale</t>
  </si>
  <si>
    <t>Debts for current taxes</t>
  </si>
  <si>
    <t>+0.5 p.p.</t>
  </si>
  <si>
    <t>+1.6 p.p.</t>
  </si>
  <si>
    <t>-0.1 p.p.</t>
  </si>
  <si>
    <t>-2.0 p.p.</t>
  </si>
  <si>
    <t>+0.2 p.p.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</si>
</sst>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7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56" fillId="34" borderId="1" applyNumberFormat="0" applyAlignment="0" applyProtection="0"/>
    <xf numFmtId="0" fontId="24" fillId="5" borderId="2" applyNumberFormat="0" applyAlignment="0" applyProtection="0"/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9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0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1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58" borderId="0" applyNumberFormat="0" applyBorder="0" applyAlignment="0" applyProtection="0"/>
    <xf numFmtId="0" fontId="70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7" fontId="2" fillId="15" borderId="27" xfId="83" applyFont="1" applyFill="1" applyBorder="1" applyAlignment="1" applyProtection="1">
      <alignment horizontal="left" vertical="center"/>
      <protection hidden="1"/>
    </xf>
    <xf numFmtId="172" fontId="3" fillId="15" borderId="27" xfId="83" applyNumberFormat="1" applyFont="1" applyFill="1" applyBorder="1" applyAlignment="1" applyProtection="1" quotePrefix="1">
      <alignment horizontal="center" vertical="center" wrapText="1"/>
      <protection/>
    </xf>
    <xf numFmtId="37" fontId="4" fillId="54" borderId="27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5" fillId="0" borderId="0" xfId="83" applyFont="1" applyFill="1" applyAlignment="1" applyProtection="1">
      <alignment horizontal="right" wrapText="1"/>
      <protection hidden="1"/>
    </xf>
    <xf numFmtId="37" fontId="6" fillId="0" borderId="0" xfId="83" applyFont="1" applyFill="1" applyBorder="1" applyProtection="1">
      <alignment/>
      <protection locked="0"/>
    </xf>
    <xf numFmtId="37" fontId="2" fillId="0" borderId="0" xfId="83" applyFont="1" applyAlignment="1" applyProtection="1">
      <alignment wrapText="1"/>
      <protection hidden="1"/>
    </xf>
    <xf numFmtId="37" fontId="7" fillId="0" borderId="27" xfId="83" applyFont="1" applyFill="1" applyBorder="1" applyProtection="1">
      <alignment/>
      <protection locked="0"/>
    </xf>
    <xf numFmtId="37" fontId="7" fillId="0" borderId="0" xfId="83" applyFont="1" applyFill="1" applyBorder="1" applyProtection="1">
      <alignment/>
      <protection locked="0"/>
    </xf>
    <xf numFmtId="37" fontId="2" fillId="0" borderId="28" xfId="83" applyFont="1" applyBorder="1" applyAlignment="1" applyProtection="1">
      <alignment wrapText="1"/>
      <protection hidden="1"/>
    </xf>
    <xf numFmtId="37" fontId="3" fillId="54" borderId="27" xfId="83" applyFont="1" applyFill="1" applyBorder="1" applyAlignment="1">
      <alignment vertical="center"/>
      <protection/>
    </xf>
    <xf numFmtId="37" fontId="2" fillId="0" borderId="0" xfId="83" applyFont="1" applyFill="1" applyAlignment="1" applyProtection="1">
      <alignment vertical="center"/>
      <protection hidden="1"/>
    </xf>
    <xf numFmtId="37" fontId="2" fillId="0" borderId="0" xfId="83" applyFont="1" applyAlignment="1" applyProtection="1">
      <alignment horizontal="center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2" fillId="15" borderId="29" xfId="83" applyFont="1" applyFill="1" applyBorder="1" applyAlignment="1" applyProtection="1">
      <alignment horizontal="right" vertical="center"/>
      <protection hidden="1"/>
    </xf>
    <xf numFmtId="37" fontId="3" fillId="54" borderId="27" xfId="83" applyFont="1" applyFill="1" applyBorder="1" applyAlignment="1">
      <alignment vertical="center" wrapText="1"/>
      <protection/>
    </xf>
    <xf numFmtId="37" fontId="2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 quotePrefix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8" fillId="0" borderId="0" xfId="83" applyFont="1" applyFill="1" applyAlignment="1" applyProtection="1">
      <alignment vertical="center" wrapText="1"/>
      <protection hidden="1"/>
    </xf>
    <xf numFmtId="37" fontId="2" fillId="0" borderId="30" xfId="83" applyFont="1" applyBorder="1" applyAlignment="1" applyProtection="1">
      <alignment vertical="center"/>
      <protection hidden="1"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7" fillId="15" borderId="27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9" fillId="0" borderId="32" xfId="0" applyFont="1" applyBorder="1" applyAlignment="1">
      <alignment horizontal="left" wrapText="1"/>
    </xf>
    <xf numFmtId="184" fontId="10" fillId="0" borderId="0" xfId="0" applyNumberFormat="1" applyFont="1" applyBorder="1" applyAlignment="1">
      <alignment wrapText="1"/>
    </xf>
    <xf numFmtId="184" fontId="9" fillId="0" borderId="0" xfId="0" applyNumberFormat="1" applyFont="1" applyBorder="1" applyAlignment="1">
      <alignment wrapText="1"/>
    </xf>
    <xf numFmtId="0" fontId="9" fillId="0" borderId="34" xfId="0" applyFont="1" applyBorder="1" applyAlignment="1">
      <alignment horizontal="left" wrapText="1"/>
    </xf>
    <xf numFmtId="187" fontId="10" fillId="0" borderId="0" xfId="0" applyNumberFormat="1" applyFont="1" applyBorder="1" applyAlignment="1">
      <alignment wrapText="1"/>
    </xf>
    <xf numFmtId="188" fontId="10" fillId="0" borderId="35" xfId="0" applyNumberFormat="1" applyFont="1" applyBorder="1" applyAlignment="1">
      <alignment wrapText="1"/>
    </xf>
    <xf numFmtId="188" fontId="10" fillId="0" borderId="31" xfId="0" applyNumberFormat="1" applyFont="1" applyBorder="1" applyAlignment="1">
      <alignment wrapText="1"/>
    </xf>
    <xf numFmtId="0" fontId="10" fillId="0" borderId="33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43" fontId="4" fillId="0" borderId="0" xfId="79" applyFont="1" applyFill="1" applyAlignment="1" applyProtection="1">
      <alignment vertical="center" wrapText="1"/>
      <protection hidden="1"/>
    </xf>
    <xf numFmtId="184" fontId="13" fillId="0" borderId="0" xfId="0" applyNumberFormat="1" applyFont="1" applyBorder="1" applyAlignment="1">
      <alignment wrapText="1"/>
    </xf>
    <xf numFmtId="184" fontId="14" fillId="0" borderId="27" xfId="0" applyNumberFormat="1" applyFont="1" applyBorder="1" applyAlignment="1">
      <alignment wrapText="1"/>
    </xf>
    <xf numFmtId="0" fontId="13" fillId="0" borderId="32" xfId="0" applyFont="1" applyBorder="1" applyAlignment="1" quotePrefix="1">
      <alignment horizontal="right" wrapText="1"/>
    </xf>
    <xf numFmtId="188" fontId="13" fillId="0" borderId="35" xfId="0" applyNumberFormat="1" applyFont="1" applyBorder="1" applyAlignment="1">
      <alignment wrapText="1"/>
    </xf>
    <xf numFmtId="180" fontId="0" fillId="0" borderId="0" xfId="0" applyNumberFormat="1" applyFill="1" applyAlignment="1">
      <alignment/>
    </xf>
    <xf numFmtId="197" fontId="10" fillId="0" borderId="35" xfId="0" applyNumberFormat="1" applyFont="1" applyBorder="1" applyAlignment="1">
      <alignment wrapText="1"/>
    </xf>
    <xf numFmtId="200" fontId="10" fillId="0" borderId="0" xfId="0" applyNumberFormat="1" applyFont="1" applyBorder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4" fillId="0" borderId="27" xfId="0" applyNumberFormat="1" applyFont="1" applyBorder="1" applyAlignment="1">
      <alignment wrapText="1"/>
    </xf>
    <xf numFmtId="200" fontId="13" fillId="0" borderId="0" xfId="0" applyNumberFormat="1" applyFont="1" applyBorder="1" applyAlignment="1">
      <alignment wrapText="1"/>
    </xf>
    <xf numFmtId="180" fontId="12" fillId="0" borderId="0" xfId="0" applyNumberFormat="1" applyFont="1" applyAlignment="1">
      <alignment/>
    </xf>
    <xf numFmtId="194" fontId="12" fillId="0" borderId="0" xfId="0" applyNumberFormat="1" applyFont="1" applyFill="1" applyAlignment="1">
      <alignment/>
    </xf>
    <xf numFmtId="184" fontId="13" fillId="0" borderId="28" xfId="0" applyNumberFormat="1" applyFont="1" applyBorder="1" applyAlignment="1">
      <alignment wrapText="1"/>
    </xf>
    <xf numFmtId="184" fontId="13" fillId="0" borderId="28" xfId="0" applyNumberFormat="1" applyFont="1" applyFill="1" applyBorder="1" applyAlignment="1">
      <alignment wrapText="1"/>
    </xf>
    <xf numFmtId="180" fontId="12" fillId="0" borderId="0" xfId="0" applyNumberFormat="1" applyFont="1" applyFill="1" applyAlignment="1">
      <alignment/>
    </xf>
    <xf numFmtId="182" fontId="12" fillId="0" borderId="0" xfId="0" applyNumberFormat="1" applyFont="1" applyAlignment="1">
      <alignment/>
    </xf>
    <xf numFmtId="0" fontId="9" fillId="16" borderId="34" xfId="0" applyFont="1" applyFill="1" applyBorder="1" applyAlignment="1">
      <alignment horizontal="left" vertical="center" wrapText="1"/>
    </xf>
    <xf numFmtId="15" fontId="13" fillId="16" borderId="27" xfId="0" applyNumberFormat="1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left" vertical="center" wrapText="1"/>
    </xf>
    <xf numFmtId="0" fontId="9" fillId="45" borderId="34" xfId="0" applyFont="1" applyFill="1" applyBorder="1" applyAlignment="1">
      <alignment horizontal="left" vertical="center"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13" fillId="45" borderId="34" xfId="0" applyFont="1" applyFill="1" applyBorder="1" applyAlignment="1">
      <alignment horizontal="left" vertical="center" wrapText="1"/>
    </xf>
    <xf numFmtId="15" fontId="13" fillId="45" borderId="27" xfId="0" applyNumberFormat="1" applyFont="1" applyFill="1" applyBorder="1" applyAlignment="1">
      <alignment horizontal="center" vertical="center" wrapText="1"/>
    </xf>
    <xf numFmtId="0" fontId="13" fillId="45" borderId="27" xfId="0" applyFont="1" applyFill="1" applyBorder="1" applyAlignment="1">
      <alignment horizontal="center" vertical="center" wrapText="1"/>
    </xf>
    <xf numFmtId="0" fontId="9" fillId="54" borderId="34" xfId="0" applyFont="1" applyFill="1" applyBorder="1" applyAlignment="1">
      <alignment horizontal="left" vertical="center" wrapText="1"/>
    </xf>
    <xf numFmtId="0" fontId="13" fillId="54" borderId="34" xfId="0" applyFont="1" applyFill="1" applyBorder="1" applyAlignment="1">
      <alignment horizontal="left" vertical="center" wrapText="1"/>
    </xf>
    <xf numFmtId="15" fontId="13" fillId="54" borderId="27" xfId="0" applyNumberFormat="1" applyFont="1" applyFill="1" applyBorder="1" applyAlignment="1">
      <alignment horizontal="center" vertical="center" wrapText="1"/>
    </xf>
    <xf numFmtId="0" fontId="13" fillId="54" borderId="27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9" fillId="60" borderId="34" xfId="0" applyFont="1" applyFill="1" applyBorder="1" applyAlignment="1">
      <alignment horizontal="left" vertical="center" wrapText="1"/>
    </xf>
    <xf numFmtId="0" fontId="13" fillId="60" borderId="34" xfId="0" applyFont="1" applyFill="1" applyBorder="1" applyAlignment="1">
      <alignment horizontal="left" vertical="center" wrapText="1"/>
    </xf>
    <xf numFmtId="15" fontId="13" fillId="60" borderId="27" xfId="0" applyNumberFormat="1" applyFont="1" applyFill="1" applyBorder="1" applyAlignment="1">
      <alignment horizontal="center" vertical="center" wrapText="1"/>
    </xf>
    <xf numFmtId="0" fontId="13" fillId="60" borderId="27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left" vertical="center" wrapText="1"/>
    </xf>
    <xf numFmtId="0" fontId="13" fillId="15" borderId="34" xfId="0" applyFont="1" applyFill="1" applyBorder="1" applyAlignment="1">
      <alignment horizontal="left" vertical="center" wrapText="1"/>
    </xf>
    <xf numFmtId="15" fontId="13" fillId="15" borderId="27" xfId="0" applyNumberFormat="1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194" fontId="9" fillId="0" borderId="0" xfId="0" applyNumberFormat="1" applyFont="1" applyBorder="1" applyAlignment="1">
      <alignment wrapText="1"/>
    </xf>
    <xf numFmtId="200" fontId="9" fillId="0" borderId="0" xfId="0" applyNumberFormat="1" applyFont="1" applyBorder="1" applyAlignment="1">
      <alignment wrapText="1"/>
    </xf>
    <xf numFmtId="197" fontId="9" fillId="0" borderId="35" xfId="87" applyNumberFormat="1" applyFont="1" applyBorder="1" applyAlignment="1">
      <alignment wrapText="1"/>
    </xf>
    <xf numFmtId="204" fontId="10" fillId="0" borderId="0" xfId="0" applyNumberFormat="1" applyFont="1" applyBorder="1" applyAlignment="1">
      <alignment wrapText="1"/>
    </xf>
    <xf numFmtId="197" fontId="10" fillId="0" borderId="35" xfId="87" applyNumberFormat="1" applyFont="1" applyBorder="1" applyAlignment="1">
      <alignment wrapText="1"/>
    </xf>
    <xf numFmtId="185" fontId="9" fillId="0" borderId="0" xfId="0" applyNumberFormat="1" applyFont="1" applyBorder="1" applyAlignment="1">
      <alignment wrapText="1"/>
    </xf>
    <xf numFmtId="188" fontId="9" fillId="0" borderId="35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200" fontId="13" fillId="0" borderId="28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 wrapText="1"/>
    </xf>
    <xf numFmtId="194" fontId="9" fillId="0" borderId="27" xfId="0" applyNumberFormat="1" applyFont="1" applyBorder="1" applyAlignment="1">
      <alignment wrapText="1"/>
    </xf>
    <xf numFmtId="200" fontId="9" fillId="0" borderId="27" xfId="0" applyNumberFormat="1" applyFont="1" applyBorder="1" applyAlignment="1">
      <alignment wrapText="1"/>
    </xf>
    <xf numFmtId="193" fontId="9" fillId="0" borderId="36" xfId="87" applyNumberFormat="1" applyFont="1" applyBorder="1" applyAlignment="1">
      <alignment wrapText="1"/>
    </xf>
    <xf numFmtId="180" fontId="9" fillId="0" borderId="27" xfId="0" applyNumberFormat="1" applyFont="1" applyBorder="1" applyAlignment="1">
      <alignment wrapText="1"/>
    </xf>
    <xf numFmtId="187" fontId="9" fillId="0" borderId="0" xfId="0" applyNumberFormat="1" applyFont="1" applyBorder="1" applyAlignment="1">
      <alignment wrapText="1"/>
    </xf>
    <xf numFmtId="197" fontId="10" fillId="0" borderId="31" xfId="0" applyNumberFormat="1" applyFont="1" applyBorder="1" applyAlignment="1">
      <alignment wrapText="1"/>
    </xf>
    <xf numFmtId="182" fontId="9" fillId="0" borderId="27" xfId="0" applyNumberFormat="1" applyFont="1" applyBorder="1" applyAlignment="1">
      <alignment wrapText="1"/>
    </xf>
    <xf numFmtId="185" fontId="9" fillId="0" borderId="27" xfId="0" applyNumberFormat="1" applyFont="1" applyBorder="1" applyAlignment="1">
      <alignment wrapText="1"/>
    </xf>
    <xf numFmtId="197" fontId="9" fillId="0" borderId="36" xfId="0" applyNumberFormat="1" applyFont="1" applyBorder="1" applyAlignment="1">
      <alignment wrapText="1"/>
    </xf>
    <xf numFmtId="197" fontId="9" fillId="0" borderId="36" xfId="87" applyNumberFormat="1" applyFont="1" applyBorder="1" applyAlignment="1">
      <alignment wrapText="1"/>
    </xf>
    <xf numFmtId="37" fontId="5" fillId="0" borderId="0" xfId="83" applyFont="1" applyAlignment="1" applyProtection="1">
      <alignment horizontal="right" wrapText="1"/>
      <protection hidden="1"/>
    </xf>
    <xf numFmtId="37" fontId="5" fillId="0" borderId="0" xfId="83" applyFont="1" applyFill="1" applyAlignment="1" applyProtection="1">
      <alignment horizontal="right"/>
      <protection hidden="1"/>
    </xf>
    <xf numFmtId="37" fontId="4" fillId="0" borderId="0" xfId="83" applyFont="1" applyBorder="1" applyAlignment="1" applyProtection="1">
      <alignment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4" fillId="0" borderId="28" xfId="83" applyFont="1" applyBorder="1" applyAlignment="1" applyProtection="1">
      <alignment wrapText="1"/>
      <protection hidden="1"/>
    </xf>
    <xf numFmtId="37" fontId="5" fillId="0" borderId="0" xfId="83" applyFont="1" applyFill="1" applyBorder="1" applyAlignment="1" applyProtection="1">
      <alignment wrapText="1"/>
      <protection hidden="1"/>
    </xf>
    <xf numFmtId="0" fontId="7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0" borderId="27" xfId="83" applyFont="1" applyBorder="1" applyAlignment="1" applyProtection="1">
      <alignment wrapText="1"/>
      <protection hidden="1"/>
    </xf>
    <xf numFmtId="172" fontId="7" fillId="15" borderId="27" xfId="83" applyNumberFormat="1" applyFont="1" applyFill="1" applyBorder="1" applyAlignment="1" applyProtection="1" quotePrefix="1">
      <alignment horizontal="right" vertical="center" wrapText="1"/>
      <protection/>
    </xf>
    <xf numFmtId="37" fontId="4" fillId="54" borderId="27" xfId="83" applyFont="1" applyFill="1" applyBorder="1" applyAlignment="1" applyProtection="1">
      <alignment horizontal="center" vertical="center"/>
      <protection hidden="1"/>
    </xf>
    <xf numFmtId="37" fontId="2" fillId="61" borderId="27" xfId="83" applyFont="1" applyFill="1" applyBorder="1" applyAlignment="1" applyProtection="1">
      <alignment vertical="center"/>
      <protection hidden="1"/>
    </xf>
    <xf numFmtId="37" fontId="8" fillId="15" borderId="37" xfId="83" applyFont="1" applyFill="1" applyBorder="1" applyAlignment="1" applyProtection="1">
      <alignment vertical="center"/>
      <protection hidden="1"/>
    </xf>
    <xf numFmtId="37" fontId="2" fillId="61" borderId="27" xfId="83" applyFont="1" applyFill="1" applyBorder="1" applyAlignment="1" applyProtection="1">
      <alignment horizontal="right" vertical="center"/>
      <protection hidden="1"/>
    </xf>
    <xf numFmtId="37" fontId="2" fillId="61" borderId="27" xfId="83" applyFont="1" applyFill="1" applyBorder="1" applyAlignment="1" applyProtection="1">
      <alignment vertical="center" wrapText="1"/>
      <protection hidden="1"/>
    </xf>
    <xf numFmtId="37" fontId="8" fillId="61" borderId="27" xfId="83" applyFont="1" applyFill="1" applyBorder="1" applyAlignment="1" applyProtection="1">
      <alignment horizontal="right" vertical="center" wrapText="1"/>
      <protection hidden="1"/>
    </xf>
    <xf numFmtId="0" fontId="9" fillId="16" borderId="27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15" fontId="9" fillId="16" borderId="36" xfId="0" applyNumberFormat="1" applyFont="1" applyFill="1" applyBorder="1" applyAlignment="1">
      <alignment horizontal="center" vertical="center" wrapText="1"/>
    </xf>
    <xf numFmtId="188" fontId="10" fillId="0" borderId="3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0" applyNumberFormat="1" applyFont="1" applyBorder="1" applyAlignment="1">
      <alignment wrapText="1"/>
    </xf>
    <xf numFmtId="188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15" fontId="9" fillId="45" borderId="36" xfId="0" applyNumberFormat="1" applyFont="1" applyFill="1" applyBorder="1" applyAlignment="1">
      <alignment horizontal="center" vertical="center" wrapText="1"/>
    </xf>
    <xf numFmtId="0" fontId="9" fillId="54" borderId="27" xfId="0" applyNumberFormat="1" applyFont="1" applyFill="1" applyBorder="1" applyAlignment="1">
      <alignment horizontal="center" vertical="center" wrapText="1"/>
    </xf>
    <xf numFmtId="0" fontId="9" fillId="54" borderId="27" xfId="0" applyFont="1" applyFill="1" applyBorder="1" applyAlignment="1">
      <alignment horizontal="center" vertical="center" wrapText="1"/>
    </xf>
    <xf numFmtId="15" fontId="9" fillId="54" borderId="36" xfId="0" applyNumberFormat="1" applyFont="1" applyFill="1" applyBorder="1" applyAlignment="1">
      <alignment horizontal="center" vertical="center" wrapText="1"/>
    </xf>
    <xf numFmtId="0" fontId="9" fillId="54" borderId="36" xfId="0" applyFont="1" applyFill="1" applyBorder="1" applyAlignment="1">
      <alignment horizontal="center" vertical="center" wrapText="1"/>
    </xf>
    <xf numFmtId="0" fontId="9" fillId="60" borderId="27" xfId="0" applyNumberFormat="1" applyFont="1" applyFill="1" applyBorder="1" applyAlignment="1">
      <alignment horizontal="center" vertical="center" wrapText="1"/>
    </xf>
    <xf numFmtId="0" fontId="9" fillId="60" borderId="27" xfId="0" applyFont="1" applyFill="1" applyBorder="1" applyAlignment="1">
      <alignment horizontal="center" vertical="center" wrapText="1"/>
    </xf>
    <xf numFmtId="15" fontId="9" fillId="60" borderId="36" xfId="0" applyNumberFormat="1" applyFont="1" applyFill="1" applyBorder="1" applyAlignment="1">
      <alignment horizontal="center" vertical="center" wrapText="1"/>
    </xf>
    <xf numFmtId="0" fontId="9" fillId="60" borderId="36" xfId="0" applyFont="1" applyFill="1" applyBorder="1" applyAlignment="1">
      <alignment horizontal="center" vertical="center" wrapText="1"/>
    </xf>
    <xf numFmtId="0" fontId="9" fillId="15" borderId="27" xfId="0" applyNumberFormat="1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15" fontId="9" fillId="15" borderId="36" xfId="0" applyNumberFormat="1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185" fontId="9" fillId="0" borderId="27" xfId="0" applyNumberFormat="1" applyFont="1" applyFill="1" applyBorder="1" applyAlignment="1">
      <alignment wrapText="1"/>
    </xf>
    <xf numFmtId="37" fontId="1" fillId="0" borderId="0" xfId="83" applyFont="1" applyFill="1" applyBorder="1" applyProtection="1">
      <alignment/>
      <protection locked="0"/>
    </xf>
    <xf numFmtId="37" fontId="4" fillId="0" borderId="0" xfId="83" applyFont="1" applyProtection="1">
      <alignment/>
      <protection hidden="1"/>
    </xf>
    <xf numFmtId="37" fontId="4" fillId="0" borderId="0" xfId="83" applyFont="1" applyFill="1" applyAlignment="1" applyProtection="1">
      <alignment horizontal="right"/>
      <protection hidden="1"/>
    </xf>
    <xf numFmtId="37" fontId="1" fillId="0" borderId="28" xfId="83" applyFont="1" applyFill="1" applyBorder="1" applyProtection="1">
      <alignment/>
      <protection locked="0"/>
    </xf>
    <xf numFmtId="174" fontId="1" fillId="0" borderId="0" xfId="83" applyNumberFormat="1" applyFont="1" applyFill="1" applyBorder="1" applyProtection="1">
      <alignment/>
      <protection locked="0"/>
    </xf>
    <xf numFmtId="174" fontId="1" fillId="0" borderId="28" xfId="83" applyNumberFormat="1" applyFont="1" applyFill="1" applyBorder="1" applyProtection="1">
      <alignment/>
      <protection locked="0"/>
    </xf>
    <xf numFmtId="37" fontId="2" fillId="61" borderId="30" xfId="83" applyFont="1" applyFill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>
      <alignment horizontal="right" vertical="center"/>
      <protection hidden="1"/>
    </xf>
    <xf numFmtId="37" fontId="4" fillId="0" borderId="0" xfId="83" applyFont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4" fillId="54" borderId="27" xfId="83" applyNumberFormat="1" applyFont="1" applyFill="1" applyBorder="1" applyAlignment="1" applyProtection="1">
      <alignment horizontal="center" vertical="center"/>
      <protection hidden="1"/>
    </xf>
    <xf numFmtId="37" fontId="4" fillId="0" borderId="30" xfId="83" applyFont="1" applyBorder="1" applyAlignment="1" applyProtection="1">
      <alignment vertical="center"/>
      <protection hidden="1"/>
    </xf>
    <xf numFmtId="37" fontId="45" fillId="0" borderId="0" xfId="79" applyNumberFormat="1" applyFont="1" applyFill="1" applyBorder="1" applyAlignment="1" applyProtection="1">
      <alignment horizontal="right" vertical="center"/>
      <protection hidden="1"/>
    </xf>
    <xf numFmtId="37" fontId="45" fillId="0" borderId="28" xfId="83" applyFont="1" applyFill="1" applyBorder="1" applyAlignment="1" applyProtection="1">
      <alignment vertical="center"/>
      <protection hidden="1"/>
    </xf>
    <xf numFmtId="37" fontId="45" fillId="0" borderId="38" xfId="83" applyFont="1" applyFill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 quotePrefix="1">
      <alignment horizontal="right" vertical="center"/>
      <protection hidden="1"/>
    </xf>
    <xf numFmtId="37" fontId="45" fillId="0" borderId="28" xfId="83" applyFont="1" applyFill="1" applyBorder="1" applyAlignment="1" applyProtection="1" quotePrefix="1">
      <alignment horizontal="right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4" fillId="61" borderId="27" xfId="83" applyFont="1" applyFill="1" applyBorder="1" applyAlignment="1" applyProtection="1">
      <alignment horizontal="left" vertical="center"/>
      <protection hidden="1"/>
    </xf>
    <xf numFmtId="181" fontId="10" fillId="0" borderId="0" xfId="0" applyNumberFormat="1" applyFont="1" applyBorder="1" applyAlignment="1">
      <alignment wrapText="1"/>
    </xf>
    <xf numFmtId="182" fontId="10" fillId="0" borderId="0" xfId="0" applyNumberFormat="1" applyFont="1" applyBorder="1" applyAlignment="1">
      <alignment wrapText="1"/>
    </xf>
    <xf numFmtId="185" fontId="10" fillId="0" borderId="0" xfId="0" applyNumberFormat="1" applyFont="1" applyBorder="1" applyAlignment="1">
      <alignment wrapText="1"/>
    </xf>
    <xf numFmtId="185" fontId="10" fillId="0" borderId="28" xfId="0" applyNumberFormat="1" applyFont="1" applyBorder="1" applyAlignment="1">
      <alignment wrapText="1"/>
    </xf>
    <xf numFmtId="180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184" fontId="10" fillId="0" borderId="28" xfId="0" applyNumberFormat="1" applyFont="1" applyBorder="1" applyAlignment="1" quotePrefix="1">
      <alignment horizontal="right" vertical="center" wrapText="1"/>
    </xf>
    <xf numFmtId="199" fontId="10" fillId="0" borderId="0" xfId="79" applyNumberFormat="1" applyFont="1" applyBorder="1" applyAlignment="1">
      <alignment wrapText="1"/>
    </xf>
    <xf numFmtId="199" fontId="10" fillId="0" borderId="28" xfId="79" applyNumberFormat="1" applyFont="1" applyBorder="1" applyAlignment="1">
      <alignment wrapText="1"/>
    </xf>
    <xf numFmtId="200" fontId="10" fillId="0" borderId="28" xfId="0" applyNumberFormat="1" applyFont="1" applyBorder="1" applyAlignment="1">
      <alignment wrapText="1"/>
    </xf>
    <xf numFmtId="0" fontId="13" fillId="0" borderId="28" xfId="0" applyFont="1" applyFill="1" applyBorder="1" applyAlignment="1" quotePrefix="1">
      <alignment horizontal="right" wrapText="1"/>
    </xf>
    <xf numFmtId="0" fontId="10" fillId="0" borderId="0" xfId="0" applyFont="1" applyBorder="1" applyAlignment="1">
      <alignment wrapText="1"/>
    </xf>
    <xf numFmtId="180" fontId="10" fillId="0" borderId="28" xfId="0" applyNumberFormat="1" applyFont="1" applyBorder="1" applyAlignment="1">
      <alignment wrapText="1"/>
    </xf>
    <xf numFmtId="0" fontId="10" fillId="0" borderId="28" xfId="0" applyFont="1" applyFill="1" applyBorder="1" applyAlignment="1" quotePrefix="1">
      <alignment horizontal="right" wrapText="1"/>
    </xf>
    <xf numFmtId="199" fontId="10" fillId="0" borderId="0" xfId="79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205" fontId="10" fillId="0" borderId="28" xfId="0" applyNumberFormat="1" applyFont="1" applyBorder="1" applyAlignment="1">
      <alignment wrapText="1"/>
    </xf>
    <xf numFmtId="197" fontId="10" fillId="0" borderId="31" xfId="87" applyNumberFormat="1" applyFont="1" applyBorder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egati%20Excel%20Annuale%202011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Stato patrimoniale"/>
      <sheetName val="GAS"/>
      <sheetName val="E.E."/>
      <sheetName val="Ciclo Idrico"/>
      <sheetName val="Ambiente"/>
      <sheetName val="Altri Business"/>
    </sheetNames>
    <sheetDataSet>
      <sheetData sheetId="2">
        <row r="20">
          <cell r="B20">
            <v>607.2680000000005</v>
          </cell>
          <cell r="C20">
            <v>644.795000000001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3" ht="12.75">
      <c r="A4" s="1" t="s">
        <v>2</v>
      </c>
      <c r="B4" s="2"/>
      <c r="C4" s="2"/>
    </row>
    <row r="5" spans="1:3" ht="12.75">
      <c r="A5" s="3" t="s">
        <v>0</v>
      </c>
      <c r="B5" s="106">
        <v>2010</v>
      </c>
      <c r="C5" s="106">
        <v>2011</v>
      </c>
    </row>
    <row r="6" spans="1:3" ht="12.75">
      <c r="A6" s="4" t="s">
        <v>3</v>
      </c>
      <c r="B6" s="140">
        <f>3668563-1665</f>
        <v>3666898</v>
      </c>
      <c r="C6" s="140">
        <v>4105680</v>
      </c>
    </row>
    <row r="7" spans="1:3" ht="12" customHeight="1">
      <c r="A7" s="4" t="s">
        <v>4</v>
      </c>
      <c r="B7" s="140">
        <v>0</v>
      </c>
      <c r="C7" s="140">
        <v>0</v>
      </c>
    </row>
    <row r="8" spans="1:3" ht="12.75">
      <c r="A8" s="4" t="s">
        <v>5</v>
      </c>
      <c r="B8" s="140">
        <v>210431</v>
      </c>
      <c r="C8" s="140">
        <v>210189</v>
      </c>
    </row>
    <row r="9" spans="1:3" ht="12.75">
      <c r="A9" s="100" t="s">
        <v>101</v>
      </c>
      <c r="B9" s="6">
        <v>0</v>
      </c>
      <c r="C9" s="6">
        <v>0</v>
      </c>
    </row>
    <row r="10" spans="1:3" ht="12.75">
      <c r="A10" s="100"/>
      <c r="B10" s="141"/>
      <c r="C10" s="141"/>
    </row>
    <row r="11" spans="1:3" ht="12.75">
      <c r="A11" s="4" t="s">
        <v>100</v>
      </c>
      <c r="B11" s="140">
        <v>-2140470</v>
      </c>
      <c r="C11" s="140">
        <v>-2440086</v>
      </c>
    </row>
    <row r="12" spans="1:3" ht="12.75">
      <c r="A12" s="4" t="s">
        <v>6</v>
      </c>
      <c r="B12" s="140">
        <v>-810742</v>
      </c>
      <c r="C12" s="140">
        <v>-870486</v>
      </c>
    </row>
    <row r="13" spans="1:3" ht="12.75">
      <c r="A13" s="4" t="s">
        <v>7</v>
      </c>
      <c r="B13" s="140">
        <v>-361931</v>
      </c>
      <c r="C13" s="140">
        <v>-369996</v>
      </c>
    </row>
    <row r="14" spans="1:3" ht="12.75">
      <c r="A14" s="4" t="s">
        <v>8</v>
      </c>
      <c r="B14" s="140">
        <v>-291886</v>
      </c>
      <c r="C14" s="140">
        <v>-310325</v>
      </c>
    </row>
    <row r="15" spans="1:3" ht="12.75">
      <c r="A15" s="4" t="s">
        <v>9</v>
      </c>
      <c r="B15" s="140">
        <v>-38821</v>
      </c>
      <c r="C15" s="140">
        <v>-39830</v>
      </c>
    </row>
    <row r="16" spans="1:3" ht="12.75">
      <c r="A16" s="4" t="s">
        <v>10</v>
      </c>
      <c r="B16" s="140">
        <v>81903</v>
      </c>
      <c r="C16" s="140">
        <v>49324</v>
      </c>
    </row>
    <row r="17" spans="1:3" ht="12.75">
      <c r="A17" s="4"/>
      <c r="B17" s="141"/>
      <c r="C17" s="141"/>
    </row>
    <row r="18" spans="1:3" ht="12.75">
      <c r="A18" s="107" t="s">
        <v>11</v>
      </c>
      <c r="B18" s="8">
        <f>SUM(B6:B16)</f>
        <v>315382</v>
      </c>
      <c r="C18" s="8">
        <f>SUM(C6:C16)</f>
        <v>334470</v>
      </c>
    </row>
    <row r="19" spans="1:3" ht="12.75">
      <c r="A19" s="4"/>
      <c r="B19" s="9"/>
      <c r="C19" s="9"/>
    </row>
    <row r="20" spans="1:3" ht="12.75">
      <c r="A20" s="4" t="s">
        <v>12</v>
      </c>
      <c r="B20" s="142">
        <v>5868</v>
      </c>
      <c r="C20" s="142">
        <v>6260</v>
      </c>
    </row>
    <row r="21" spans="1:3" ht="12.75">
      <c r="A21" s="4" t="s">
        <v>13</v>
      </c>
      <c r="B21" s="142">
        <v>91021</v>
      </c>
      <c r="C21" s="142">
        <v>92483</v>
      </c>
    </row>
    <row r="22" spans="1:3" ht="12.75">
      <c r="A22" s="4" t="s">
        <v>14</v>
      </c>
      <c r="B22" s="142">
        <v>-206642</v>
      </c>
      <c r="C22" s="142">
        <v>-211987</v>
      </c>
    </row>
    <row r="23" spans="1:3" ht="12.75">
      <c r="A23" s="100" t="s">
        <v>101</v>
      </c>
      <c r="B23" s="142"/>
      <c r="C23" s="142"/>
    </row>
    <row r="24" spans="1:3" ht="12.75">
      <c r="A24" s="4"/>
      <c r="B24" s="142"/>
      <c r="C24" s="142"/>
    </row>
    <row r="25" spans="1:3" ht="12.75">
      <c r="A25" s="4" t="s">
        <v>97</v>
      </c>
      <c r="B25" s="142">
        <v>0</v>
      </c>
      <c r="C25" s="142">
        <v>0</v>
      </c>
    </row>
    <row r="26" spans="1:3" ht="12.75">
      <c r="A26" s="4"/>
      <c r="B26" s="141"/>
      <c r="C26" s="141"/>
    </row>
    <row r="27" spans="1:3" ht="12.75">
      <c r="A27" s="107" t="s">
        <v>15</v>
      </c>
      <c r="B27" s="8">
        <f>SUM(B18:B25)</f>
        <v>205629</v>
      </c>
      <c r="C27" s="8">
        <f>SUM(C18:C25)</f>
        <v>221226</v>
      </c>
    </row>
    <row r="28" spans="1:3" ht="12.75">
      <c r="A28" s="7"/>
      <c r="B28" s="9"/>
      <c r="C28" s="9"/>
    </row>
    <row r="29" spans="1:3" ht="12.75">
      <c r="A29" s="4" t="s">
        <v>16</v>
      </c>
      <c r="B29" s="142">
        <v>-63575</v>
      </c>
      <c r="C29" s="142">
        <v>-94471</v>
      </c>
    </row>
    <row r="30" spans="1:3" ht="12.75">
      <c r="A30" s="100" t="s">
        <v>101</v>
      </c>
      <c r="B30" s="101">
        <v>0</v>
      </c>
      <c r="C30" s="101">
        <v>0</v>
      </c>
    </row>
    <row r="31" spans="1:3" ht="12.75">
      <c r="A31" s="5"/>
      <c r="B31" s="140"/>
      <c r="C31" s="140"/>
    </row>
    <row r="32" spans="1:3" ht="12.75">
      <c r="A32" s="107" t="s">
        <v>17</v>
      </c>
      <c r="B32" s="8">
        <f>SUM(B27:B29)</f>
        <v>142054</v>
      </c>
      <c r="C32" s="8">
        <f>SUM(C27:C29)</f>
        <v>126755</v>
      </c>
    </row>
    <row r="33" spans="1:3" ht="12.75">
      <c r="A33" s="4"/>
      <c r="B33" s="140"/>
      <c r="C33" s="140"/>
    </row>
    <row r="34" spans="1:3" ht="12.75">
      <c r="A34" s="4" t="s">
        <v>18</v>
      </c>
      <c r="B34" s="142">
        <v>117218</v>
      </c>
      <c r="C34" s="142">
        <v>104590</v>
      </c>
    </row>
    <row r="35" spans="1:3" ht="12.75">
      <c r="A35" s="4" t="s">
        <v>19</v>
      </c>
      <c r="B35" s="142">
        <v>24836</v>
      </c>
      <c r="C35" s="142">
        <v>22165</v>
      </c>
    </row>
    <row r="36" spans="1:3" ht="12.75">
      <c r="A36" s="10" t="s">
        <v>20</v>
      </c>
      <c r="B36" s="143"/>
      <c r="C36" s="143"/>
    </row>
    <row r="37" spans="1:3" ht="12.75">
      <c r="A37" s="103" t="s">
        <v>102</v>
      </c>
      <c r="B37" s="144">
        <v>0.106</v>
      </c>
      <c r="C37" s="144">
        <v>0.094</v>
      </c>
    </row>
    <row r="38" spans="1:3" ht="12.75">
      <c r="A38" s="104" t="s">
        <v>103</v>
      </c>
      <c r="B38" s="145">
        <v>0.106</v>
      </c>
      <c r="C38" s="145">
        <v>0.09</v>
      </c>
    </row>
    <row r="39" ht="12.75">
      <c r="A39" s="102"/>
    </row>
    <row r="40" ht="12.75">
      <c r="A40" s="10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" t="s">
        <v>21</v>
      </c>
      <c r="B5" s="108">
        <v>40543</v>
      </c>
      <c r="C5" s="108">
        <v>40908</v>
      </c>
    </row>
    <row r="6" spans="1:3" ht="12.75">
      <c r="A6" s="11" t="s">
        <v>22</v>
      </c>
      <c r="B6" s="109"/>
      <c r="C6" s="109"/>
    </row>
    <row r="7" spans="1:3" ht="12.75">
      <c r="A7" s="12" t="s">
        <v>23</v>
      </c>
      <c r="B7" s="13"/>
      <c r="C7" s="13"/>
    </row>
    <row r="8" spans="1:3" ht="13.5">
      <c r="A8" s="14" t="s">
        <v>24</v>
      </c>
      <c r="B8" s="147">
        <v>1840232</v>
      </c>
      <c r="C8" s="147">
        <v>1884476</v>
      </c>
    </row>
    <row r="9" spans="1:3" ht="13.5">
      <c r="A9" s="14" t="s">
        <v>25</v>
      </c>
      <c r="B9" s="147">
        <v>1728498</v>
      </c>
      <c r="C9" s="147">
        <v>1802521</v>
      </c>
    </row>
    <row r="10" spans="1:3" ht="13.5">
      <c r="A10" s="14" t="s">
        <v>26</v>
      </c>
      <c r="B10" s="147">
        <v>377579</v>
      </c>
      <c r="C10" s="147">
        <v>377760</v>
      </c>
    </row>
    <row r="11" spans="1:3" ht="13.5">
      <c r="A11" s="14" t="s">
        <v>27</v>
      </c>
      <c r="B11" s="147">
        <v>135344</v>
      </c>
      <c r="C11" s="147">
        <v>135865</v>
      </c>
    </row>
    <row r="12" spans="1:3" ht="13.5">
      <c r="A12" s="14" t="s">
        <v>28</v>
      </c>
      <c r="B12" s="147">
        <v>10912</v>
      </c>
      <c r="C12" s="147">
        <v>11039</v>
      </c>
    </row>
    <row r="13" spans="1:3" ht="13.5">
      <c r="A13" s="14" t="s">
        <v>29</v>
      </c>
      <c r="B13" s="147">
        <v>84290</v>
      </c>
      <c r="C13" s="147">
        <v>105503</v>
      </c>
    </row>
    <row r="14" spans="1:3" ht="13.5">
      <c r="A14" s="14" t="s">
        <v>30</v>
      </c>
      <c r="B14" s="147">
        <v>40071</v>
      </c>
      <c r="C14" s="147">
        <v>80548</v>
      </c>
    </row>
    <row r="15" spans="1:8" ht="12.75">
      <c r="A15" s="112"/>
      <c r="B15" s="110">
        <f>SUM(B8:B14)</f>
        <v>4216926</v>
      </c>
      <c r="C15" s="110">
        <f>SUM(C8:C14)</f>
        <v>4397712</v>
      </c>
      <c r="H15" t="s">
        <v>92</v>
      </c>
    </row>
    <row r="16" spans="1:3" ht="12.75">
      <c r="A16" s="12" t="s">
        <v>31</v>
      </c>
      <c r="B16" s="148"/>
      <c r="C16" s="148"/>
    </row>
    <row r="17" spans="1:3" ht="13.5">
      <c r="A17" s="14" t="s">
        <v>32</v>
      </c>
      <c r="B17" s="149">
        <v>53880</v>
      </c>
      <c r="C17" s="149">
        <v>72761</v>
      </c>
    </row>
    <row r="18" spans="1:3" ht="13.5">
      <c r="A18" s="14" t="s">
        <v>33</v>
      </c>
      <c r="B18" s="149">
        <v>1134496</v>
      </c>
      <c r="C18" s="149">
        <v>1250360</v>
      </c>
    </row>
    <row r="19" spans="1:3" ht="13.5">
      <c r="A19" s="14" t="s">
        <v>34</v>
      </c>
      <c r="B19" s="149">
        <v>17228</v>
      </c>
      <c r="C19" s="149">
        <v>22390</v>
      </c>
    </row>
    <row r="20" spans="1:3" ht="13.5">
      <c r="A20" s="14" t="s">
        <v>28</v>
      </c>
      <c r="B20" s="149">
        <v>46084</v>
      </c>
      <c r="C20" s="149">
        <v>42945</v>
      </c>
    </row>
    <row r="21" spans="1:3" ht="13.5">
      <c r="A21" s="14" t="s">
        <v>30</v>
      </c>
      <c r="B21" s="149">
        <v>12796</v>
      </c>
      <c r="C21" s="149">
        <v>40642</v>
      </c>
    </row>
    <row r="22" spans="1:3" ht="13.5">
      <c r="A22" s="158" t="s">
        <v>106</v>
      </c>
      <c r="B22" s="149">
        <v>3812</v>
      </c>
      <c r="C22" s="149">
        <v>6164</v>
      </c>
    </row>
    <row r="23" spans="1:3" ht="13.5">
      <c r="A23" s="14" t="s">
        <v>35</v>
      </c>
      <c r="B23" s="149">
        <f>181607-3812</f>
        <v>177795</v>
      </c>
      <c r="C23" s="149">
        <v>211833</v>
      </c>
    </row>
    <row r="24" spans="1:3" ht="13.5">
      <c r="A24" s="14" t="s">
        <v>36</v>
      </c>
      <c r="B24" s="149">
        <v>538226</v>
      </c>
      <c r="C24" s="149">
        <v>415189</v>
      </c>
    </row>
    <row r="25" spans="1:3" ht="12.75">
      <c r="A25" s="112"/>
      <c r="B25" s="110">
        <f>SUM(B17:B24)</f>
        <v>1984317</v>
      </c>
      <c r="C25" s="110">
        <f>SUM(C17:C24)</f>
        <v>2062284</v>
      </c>
    </row>
    <row r="26" spans="1:3" ht="12.75">
      <c r="A26" s="159" t="s">
        <v>107</v>
      </c>
      <c r="B26" s="110"/>
      <c r="C26" s="146">
        <v>10606</v>
      </c>
    </row>
    <row r="27" spans="1:3" ht="13.5" thickBot="1">
      <c r="A27" s="111" t="s">
        <v>37</v>
      </c>
      <c r="B27" s="15">
        <f>B15+B25+B26</f>
        <v>6201243</v>
      </c>
      <c r="C27" s="15">
        <f>C15+C25+C26</f>
        <v>6470602</v>
      </c>
    </row>
    <row r="28" spans="2:3" ht="12.75">
      <c r="B28" s="150"/>
      <c r="C28" s="150"/>
    </row>
    <row r="29" spans="2:3" ht="12.75">
      <c r="B29" s="150"/>
      <c r="C29" s="150"/>
    </row>
    <row r="30" spans="1:3" ht="12.75">
      <c r="A30" s="16" t="s">
        <v>38</v>
      </c>
      <c r="B30" s="151"/>
      <c r="C30" s="151"/>
    </row>
    <row r="31" spans="1:3" ht="12.75">
      <c r="A31" s="17" t="s">
        <v>39</v>
      </c>
      <c r="B31" s="152"/>
      <c r="C31" s="152"/>
    </row>
    <row r="32" spans="1:3" ht="13.5">
      <c r="A32" s="18" t="s">
        <v>40</v>
      </c>
      <c r="B32" s="149">
        <v>1115014</v>
      </c>
      <c r="C32" s="149">
        <v>1115014</v>
      </c>
    </row>
    <row r="33" spans="1:3" ht="13.5">
      <c r="A33" s="19" t="s">
        <v>41</v>
      </c>
      <c r="B33" s="147">
        <v>-5940</v>
      </c>
      <c r="C33" s="147">
        <v>-9674</v>
      </c>
    </row>
    <row r="34" spans="1:3" ht="13.5">
      <c r="A34" s="18" t="s">
        <v>42</v>
      </c>
      <c r="B34" s="147">
        <v>514662</v>
      </c>
      <c r="C34" s="147">
        <v>537538</v>
      </c>
    </row>
    <row r="35" spans="1:3" ht="13.5">
      <c r="A35" s="19" t="s">
        <v>43</v>
      </c>
      <c r="B35" s="153">
        <v>-3105</v>
      </c>
      <c r="C35" s="153">
        <v>-4008</v>
      </c>
    </row>
    <row r="36" spans="1:3" ht="13.5">
      <c r="A36" s="18" t="s">
        <v>44</v>
      </c>
      <c r="B36" s="153">
        <v>-12407</v>
      </c>
      <c r="C36" s="153">
        <v>-8606</v>
      </c>
    </row>
    <row r="37" spans="1:3" ht="13.5">
      <c r="A37" s="39" t="s">
        <v>46</v>
      </c>
      <c r="B37" s="149">
        <v>2061</v>
      </c>
      <c r="C37" s="149">
        <v>2061</v>
      </c>
    </row>
    <row r="38" spans="1:3" ht="13.5">
      <c r="A38" s="18" t="s">
        <v>45</v>
      </c>
      <c r="B38" s="154">
        <v>117218</v>
      </c>
      <c r="C38" s="154">
        <v>104590</v>
      </c>
    </row>
    <row r="39" spans="1:3" ht="12.75">
      <c r="A39" s="113" t="s">
        <v>38</v>
      </c>
      <c r="B39" s="110">
        <f>SUM(B32:B38)</f>
        <v>1727503</v>
      </c>
      <c r="C39" s="110">
        <f>SUM(C32:C38)</f>
        <v>1736915</v>
      </c>
    </row>
    <row r="40" spans="1:3" ht="13.5">
      <c r="A40" s="20" t="s">
        <v>19</v>
      </c>
      <c r="B40" s="155">
        <v>142720</v>
      </c>
      <c r="C40" s="155">
        <v>142431</v>
      </c>
    </row>
    <row r="41" spans="1:3" ht="12.75">
      <c r="A41" s="113" t="s">
        <v>47</v>
      </c>
      <c r="B41" s="110">
        <f>SUM(B39:B40)</f>
        <v>1870223</v>
      </c>
      <c r="C41" s="110">
        <f>SUM(C39:C40)</f>
        <v>1879346</v>
      </c>
    </row>
    <row r="42" spans="1:3" ht="12.75">
      <c r="A42" s="17"/>
      <c r="B42" s="22"/>
      <c r="C42" s="22"/>
    </row>
    <row r="43" spans="1:3" ht="12.75">
      <c r="A43" s="16" t="s">
        <v>49</v>
      </c>
      <c r="B43" s="151"/>
      <c r="C43" s="151"/>
    </row>
    <row r="44" ht="12.75">
      <c r="A44" s="17"/>
    </row>
    <row r="45" ht="12.75">
      <c r="A45" s="17" t="s">
        <v>48</v>
      </c>
    </row>
    <row r="46" spans="1:3" ht="13.5">
      <c r="A46" s="18" t="s">
        <v>54</v>
      </c>
      <c r="B46" s="156">
        <v>2313722</v>
      </c>
      <c r="C46" s="156">
        <v>2405262</v>
      </c>
    </row>
    <row r="47" spans="1:3" ht="13.5">
      <c r="A47" s="18" t="s">
        <v>50</v>
      </c>
      <c r="B47" s="156">
        <v>95643</v>
      </c>
      <c r="C47" s="156">
        <v>91595</v>
      </c>
    </row>
    <row r="48" spans="1:3" ht="13.5">
      <c r="A48" s="18" t="s">
        <v>51</v>
      </c>
      <c r="B48" s="156">
        <v>210968</v>
      </c>
      <c r="C48" s="156">
        <v>227055</v>
      </c>
    </row>
    <row r="49" spans="1:3" ht="13.5">
      <c r="A49" s="18" t="s">
        <v>52</v>
      </c>
      <c r="B49" s="156">
        <v>76143</v>
      </c>
      <c r="C49" s="156">
        <v>76057</v>
      </c>
    </row>
    <row r="50" spans="1:3" ht="13.5">
      <c r="A50" s="18" t="s">
        <v>53</v>
      </c>
      <c r="B50" s="156">
        <v>8882</v>
      </c>
      <c r="C50" s="156">
        <v>5277</v>
      </c>
    </row>
    <row r="51" spans="1:3" ht="13.5">
      <c r="A51" s="18" t="s">
        <v>30</v>
      </c>
      <c r="B51" s="157">
        <v>44082</v>
      </c>
      <c r="C51" s="157">
        <v>17657</v>
      </c>
    </row>
    <row r="52" spans="1:3" ht="12.75">
      <c r="A52" s="114"/>
      <c r="B52" s="110">
        <f>SUM(B46:B51)</f>
        <v>2749440</v>
      </c>
      <c r="C52" s="110">
        <f>SUM(C46:C51)</f>
        <v>2822903</v>
      </c>
    </row>
    <row r="53" spans="1:3" ht="12.75">
      <c r="A53" s="17" t="s">
        <v>55</v>
      </c>
      <c r="B53" s="152"/>
      <c r="C53" s="152"/>
    </row>
    <row r="54" spans="1:3" ht="13.5">
      <c r="A54" s="18" t="s">
        <v>56</v>
      </c>
      <c r="B54" s="156">
        <v>147837</v>
      </c>
      <c r="C54" s="156">
        <v>118467</v>
      </c>
    </row>
    <row r="55" spans="1:3" ht="13.5">
      <c r="A55" s="18" t="s">
        <v>57</v>
      </c>
      <c r="B55" s="156">
        <v>4599</v>
      </c>
      <c r="C55" s="156">
        <v>3683</v>
      </c>
    </row>
    <row r="56" spans="1:3" ht="13.5">
      <c r="A56" s="18" t="s">
        <v>58</v>
      </c>
      <c r="B56" s="156">
        <v>1061003</v>
      </c>
      <c r="C56" s="156">
        <v>1229242</v>
      </c>
    </row>
    <row r="57" spans="1:3" ht="13.5">
      <c r="A57" s="20" t="s">
        <v>108</v>
      </c>
      <c r="B57" s="156">
        <v>39117</v>
      </c>
      <c r="C57" s="156">
        <v>36998</v>
      </c>
    </row>
    <row r="58" spans="1:3" ht="13.5">
      <c r="A58" s="18" t="s">
        <v>59</v>
      </c>
      <c r="B58" s="156">
        <f>230050+124502-39117</f>
        <v>315435</v>
      </c>
      <c r="C58" s="156">
        <v>332253</v>
      </c>
    </row>
    <row r="59" spans="1:3" ht="13.5">
      <c r="A59" s="18" t="s">
        <v>30</v>
      </c>
      <c r="B59" s="157">
        <v>13589</v>
      </c>
      <c r="C59" s="157">
        <v>47710</v>
      </c>
    </row>
    <row r="60" spans="1:3" ht="12.75">
      <c r="A60" s="114"/>
      <c r="B60" s="110">
        <f>SUM(B54:B59)</f>
        <v>1581580</v>
      </c>
      <c r="C60" s="110">
        <f>SUM(C54:C59)</f>
        <v>1768353</v>
      </c>
    </row>
    <row r="61" spans="1:3" ht="12.75">
      <c r="A61" s="21" t="s">
        <v>60</v>
      </c>
      <c r="B61" s="22">
        <f>B52+B60</f>
        <v>4331020</v>
      </c>
      <c r="C61" s="22">
        <f>C52+C60</f>
        <v>4591256</v>
      </c>
    </row>
    <row r="62" spans="1:3" ht="12.75">
      <c r="A62" s="23" t="s">
        <v>61</v>
      </c>
      <c r="B62" s="24">
        <f>B41+B61</f>
        <v>6201243</v>
      </c>
      <c r="C62" s="24">
        <f>C41+C61</f>
        <v>6470602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28" customWidth="1"/>
    <col min="2" max="7" width="10.7109375" style="0" customWidth="1"/>
  </cols>
  <sheetData>
    <row r="2" spans="1:7" ht="12.75">
      <c r="A2" s="56" t="s">
        <v>93</v>
      </c>
      <c r="B2" s="115">
        <v>2010</v>
      </c>
      <c r="C2" s="57" t="s">
        <v>1</v>
      </c>
      <c r="D2" s="115">
        <v>2011</v>
      </c>
      <c r="E2" s="58" t="s">
        <v>1</v>
      </c>
      <c r="F2" s="116" t="s">
        <v>104</v>
      </c>
      <c r="G2" s="117" t="s">
        <v>105</v>
      </c>
    </row>
    <row r="3" spans="1:7" s="29" customFormat="1" ht="12.75">
      <c r="A3" s="30" t="s">
        <v>62</v>
      </c>
      <c r="B3" s="80">
        <v>1237.1422541499999</v>
      </c>
      <c r="C3" s="47">
        <f>B3/$B$3</f>
        <v>1</v>
      </c>
      <c r="D3" s="80">
        <v>1490.21149603</v>
      </c>
      <c r="E3" s="47">
        <f>D3/$D$3</f>
        <v>1</v>
      </c>
      <c r="F3" s="81">
        <f>D3-B3</f>
        <v>253.06924188000016</v>
      </c>
      <c r="G3" s="82">
        <f>D3/B3-1</f>
        <v>0.20455953309417585</v>
      </c>
    </row>
    <row r="4" spans="1:7" ht="12.75">
      <c r="A4" s="26" t="s">
        <v>63</v>
      </c>
      <c r="B4" s="160">
        <v>-1003.3236907415744</v>
      </c>
      <c r="C4" s="47">
        <f>B4/$B$3</f>
        <v>-0.8110010690976887</v>
      </c>
      <c r="D4" s="160">
        <v>-1224.7314363471974</v>
      </c>
      <c r="E4" s="47">
        <f>D4/$D$3</f>
        <v>-0.8218507504538415</v>
      </c>
      <c r="F4" s="83">
        <f>D4-B4</f>
        <v>-221.40774560562295</v>
      </c>
      <c r="G4" s="84">
        <f>D4/B4-1</f>
        <v>0.22067429250272808</v>
      </c>
    </row>
    <row r="5" spans="1:7" ht="12.75">
      <c r="A5" s="26" t="s">
        <v>7</v>
      </c>
      <c r="B5" s="160">
        <v>-66.91895543842575</v>
      </c>
      <c r="C5" s="47">
        <f>B5/$B$3</f>
        <v>-0.05409156078368982</v>
      </c>
      <c r="D5" s="160">
        <v>-70.10498865280236</v>
      </c>
      <c r="E5" s="47">
        <f>D5/$D$3</f>
        <v>-0.047043650407721085</v>
      </c>
      <c r="F5" s="83">
        <f>D5-B5</f>
        <v>-3.1860332143766072</v>
      </c>
      <c r="G5" s="84">
        <f>D5/B5-1</f>
        <v>0.04761032495954276</v>
      </c>
    </row>
    <row r="6" spans="1:7" ht="12.75">
      <c r="A6" s="26" t="s">
        <v>10</v>
      </c>
      <c r="B6" s="161">
        <v>27.047435359999998</v>
      </c>
      <c r="C6" s="47">
        <f>B6/$B$3</f>
        <v>0.021862833695372737</v>
      </c>
      <c r="D6" s="161">
        <v>13.304729390000002</v>
      </c>
      <c r="E6" s="47">
        <f>D6/$D$3</f>
        <v>0.008928081299496403</v>
      </c>
      <c r="F6" s="46">
        <f>D6-B6</f>
        <v>-13.742705969999996</v>
      </c>
      <c r="G6" s="84">
        <f>D6/B6-1</f>
        <v>-0.5080964530309537</v>
      </c>
    </row>
    <row r="7" spans="1:13" s="29" customFormat="1" ht="12.75">
      <c r="A7" s="33" t="s">
        <v>64</v>
      </c>
      <c r="B7" s="93">
        <f>SUM(B3:B6)</f>
        <v>193.9470433299997</v>
      </c>
      <c r="C7" s="48">
        <f>B7/$B$3</f>
        <v>0.1567702038139942</v>
      </c>
      <c r="D7" s="93">
        <f>SUM(D3:D6)</f>
        <v>208.6798004200003</v>
      </c>
      <c r="E7" s="48">
        <f>D7/$D$3</f>
        <v>0.14003368043793382</v>
      </c>
      <c r="F7" s="91">
        <f>D7-B7</f>
        <v>14.732757090000604</v>
      </c>
      <c r="G7" s="92">
        <f>D7/B7-1</f>
        <v>0.07596278260830669</v>
      </c>
      <c r="M7" s="32"/>
    </row>
    <row r="10" spans="1:5" ht="12.75">
      <c r="A10" s="56" t="s">
        <v>96</v>
      </c>
      <c r="B10" s="115">
        <f>B2</f>
        <v>2010</v>
      </c>
      <c r="C10" s="115">
        <f>D2</f>
        <v>2011</v>
      </c>
      <c r="D10" s="116" t="s">
        <v>104</v>
      </c>
      <c r="E10" s="138" t="s">
        <v>105</v>
      </c>
    </row>
    <row r="11" spans="1:5" ht="12.75">
      <c r="A11" s="30" t="s">
        <v>67</v>
      </c>
      <c r="B11" s="85">
        <v>1072.446</v>
      </c>
      <c r="C11" s="85">
        <v>1114.501</v>
      </c>
      <c r="D11" s="81">
        <f>C11-B11</f>
        <v>42.055000000000064</v>
      </c>
      <c r="E11" s="86">
        <f>C11/B11-1</f>
        <v>0.039214095628124834</v>
      </c>
    </row>
    <row r="12" spans="1:5" ht="12.75">
      <c r="A12" s="26" t="s">
        <v>68</v>
      </c>
      <c r="B12" s="162">
        <v>2504.1394292344007</v>
      </c>
      <c r="C12" s="162">
        <v>2389.1914540863154</v>
      </c>
      <c r="D12" s="46">
        <f>C12-B12</f>
        <v>-114.94797514808533</v>
      </c>
      <c r="E12" s="84">
        <f>C12/B12-1</f>
        <v>-0.04590318486508105</v>
      </c>
    </row>
    <row r="13" spans="1:5" ht="12.75">
      <c r="A13" s="26" t="s">
        <v>99</v>
      </c>
      <c r="B13" s="162">
        <v>2913.965149</v>
      </c>
      <c r="C13" s="162">
        <v>3320.961532</v>
      </c>
      <c r="D13" s="46">
        <f>C13-B13</f>
        <v>406.9963829999997</v>
      </c>
      <c r="E13" s="35">
        <f>C13/B13-1</f>
        <v>0.13967098513160692</v>
      </c>
    </row>
    <row r="14" spans="1:5" ht="12.75">
      <c r="A14" s="42" t="s">
        <v>94</v>
      </c>
      <c r="B14" s="87">
        <v>721.836</v>
      </c>
      <c r="C14" s="87">
        <v>1252.641</v>
      </c>
      <c r="D14" s="49">
        <f>C14-B14</f>
        <v>530.8050000000001</v>
      </c>
      <c r="E14" s="43">
        <f>C14/B14-1</f>
        <v>0.7353540139311423</v>
      </c>
    </row>
    <row r="15" spans="1:5" ht="12.75">
      <c r="A15" s="27" t="s">
        <v>98</v>
      </c>
      <c r="B15" s="163">
        <v>534.4561989418532</v>
      </c>
      <c r="C15" s="163">
        <v>499.34946639556165</v>
      </c>
      <c r="D15" s="88">
        <f>C15-B15</f>
        <v>-35.106732546291596</v>
      </c>
      <c r="E15" s="178">
        <f>C15/B15-1</f>
        <v>-0.06568682824859717</v>
      </c>
    </row>
    <row r="16" spans="2:5" ht="12.75">
      <c r="B16" s="119"/>
      <c r="C16" s="119"/>
      <c r="D16" s="120"/>
      <c r="E16" s="121"/>
    </row>
    <row r="18" spans="1:5" ht="12.75">
      <c r="A18" s="59" t="s">
        <v>95</v>
      </c>
      <c r="B18" s="115">
        <f>B10</f>
        <v>2010</v>
      </c>
      <c r="C18" s="115">
        <f>C10</f>
        <v>2011</v>
      </c>
      <c r="D18" s="116" t="s">
        <v>104</v>
      </c>
      <c r="E18" s="138" t="s">
        <v>105</v>
      </c>
    </row>
    <row r="19" spans="1:5" ht="12.75">
      <c r="A19" s="30" t="s">
        <v>64</v>
      </c>
      <c r="B19" s="89">
        <f>B7</f>
        <v>193.9470433299997</v>
      </c>
      <c r="C19" s="89">
        <f>D7</f>
        <v>208.6798004200003</v>
      </c>
      <c r="D19" s="81">
        <f>C19-B19</f>
        <v>14.732757090000604</v>
      </c>
      <c r="E19" s="86">
        <f>C19/B19-1</f>
        <v>0.07596278260830669</v>
      </c>
    </row>
    <row r="20" spans="1:5" ht="12.75">
      <c r="A20" s="26" t="s">
        <v>69</v>
      </c>
      <c r="B20" s="164">
        <v>607.2680000000005</v>
      </c>
      <c r="C20" s="164">
        <v>644.795000000001</v>
      </c>
      <c r="D20" s="46">
        <f>C20-B20</f>
        <v>37.5270000000005</v>
      </c>
      <c r="E20" s="35">
        <f>C20/B20-1</f>
        <v>0.06179643913395805</v>
      </c>
    </row>
    <row r="21" spans="1:5" ht="12.75">
      <c r="A21" s="27" t="s">
        <v>70</v>
      </c>
      <c r="B21" s="165">
        <f>B19/B20</f>
        <v>0.31937635991028596</v>
      </c>
      <c r="C21" s="165">
        <f>C19/C20</f>
        <v>0.3236374358051784</v>
      </c>
      <c r="D21" s="166" t="s">
        <v>109</v>
      </c>
      <c r="E21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28" customWidth="1"/>
    <col min="2" max="7" width="10.7109375" style="0" customWidth="1"/>
  </cols>
  <sheetData>
    <row r="2" spans="1:7" ht="12.75">
      <c r="A2" s="60" t="s">
        <v>93</v>
      </c>
      <c r="B2" s="123">
        <v>2010</v>
      </c>
      <c r="C2" s="65" t="s">
        <v>1</v>
      </c>
      <c r="D2" s="123">
        <v>2011</v>
      </c>
      <c r="E2" s="66" t="s">
        <v>1</v>
      </c>
      <c r="F2" s="124" t="s">
        <v>104</v>
      </c>
      <c r="G2" s="125" t="s">
        <v>105</v>
      </c>
    </row>
    <row r="3" spans="1:7" s="29" customFormat="1" ht="12.75">
      <c r="A3" s="30" t="s">
        <v>62</v>
      </c>
      <c r="B3" s="80">
        <v>1468.3082169699999</v>
      </c>
      <c r="C3" s="47">
        <f>B3/$B$3</f>
        <v>1</v>
      </c>
      <c r="D3" s="80">
        <v>1585.2242409999997</v>
      </c>
      <c r="E3" s="47">
        <f>D3/$D$3</f>
        <v>1</v>
      </c>
      <c r="F3" s="81">
        <f>D3-B3</f>
        <v>116.91602402999979</v>
      </c>
      <c r="G3" s="82">
        <f>D3/B3-1</f>
        <v>0.07962635002565577</v>
      </c>
    </row>
    <row r="4" spans="1:7" ht="12.75">
      <c r="A4" s="26" t="s">
        <v>63</v>
      </c>
      <c r="B4" s="160">
        <v>-1399.1703945399995</v>
      </c>
      <c r="C4" s="47">
        <f>B4/$B$3</f>
        <v>-0.9529132769053945</v>
      </c>
      <c r="D4" s="160">
        <v>-1496.9711346800004</v>
      </c>
      <c r="E4" s="47">
        <f>D4/$D$3</f>
        <v>-0.9443276830889699</v>
      </c>
      <c r="F4" s="83">
        <f>D4-B4</f>
        <v>-97.80074014000093</v>
      </c>
      <c r="G4" s="84">
        <f>D4/B4-1</f>
        <v>0.06989909200598432</v>
      </c>
    </row>
    <row r="5" spans="1:7" ht="12.75">
      <c r="A5" s="26" t="s">
        <v>7</v>
      </c>
      <c r="B5" s="160">
        <v>-23.810919419999998</v>
      </c>
      <c r="C5" s="47">
        <f>B5/$B$3</f>
        <v>-0.0162165675740317</v>
      </c>
      <c r="D5" s="160">
        <v>-26.387523370000004</v>
      </c>
      <c r="E5" s="47">
        <f>D5/$D$3</f>
        <v>-0.01664592471368851</v>
      </c>
      <c r="F5" s="83">
        <f>D5-B5</f>
        <v>-2.576603950000006</v>
      </c>
      <c r="G5" s="84">
        <f>D5/B5-1</f>
        <v>0.10821102304162955</v>
      </c>
    </row>
    <row r="6" spans="1:7" ht="12.75">
      <c r="A6" s="26" t="s">
        <v>10</v>
      </c>
      <c r="B6" s="161">
        <v>14.46786583</v>
      </c>
      <c r="C6" s="47">
        <f>B6/$B$3</f>
        <v>0.009853425638287226</v>
      </c>
      <c r="D6" s="161">
        <v>11.365201220000001</v>
      </c>
      <c r="E6" s="47">
        <f>D6/$D$3</f>
        <v>0.007169459642397687</v>
      </c>
      <c r="F6" s="46">
        <f>D6-B6</f>
        <v>-3.102664609999998</v>
      </c>
      <c r="G6" s="84">
        <f>D6/B6-1</f>
        <v>-0.21445212766394572</v>
      </c>
    </row>
    <row r="7" spans="1:7" s="29" customFormat="1" ht="12.75">
      <c r="A7" s="33" t="s">
        <v>64</v>
      </c>
      <c r="B7" s="90">
        <f>SUM(B3:B6)</f>
        <v>59.79476884000037</v>
      </c>
      <c r="C7" s="48">
        <f>B7/$B$3</f>
        <v>0.040723581158861065</v>
      </c>
      <c r="D7" s="90">
        <f>SUM(D3:D6)</f>
        <v>73.23078416999923</v>
      </c>
      <c r="E7" s="48">
        <f>D7/$D$3</f>
        <v>0.04619585183973934</v>
      </c>
      <c r="F7" s="91">
        <f>D7-B7</f>
        <v>13.436015329998853</v>
      </c>
      <c r="G7" s="92">
        <f>D7/B7-1</f>
        <v>0.22470218700821665</v>
      </c>
    </row>
    <row r="10" spans="1:5" ht="12.75">
      <c r="A10" s="60" t="s">
        <v>96</v>
      </c>
      <c r="B10" s="61">
        <f>B2</f>
        <v>2010</v>
      </c>
      <c r="C10" s="61">
        <f>D2</f>
        <v>2011</v>
      </c>
      <c r="D10" s="62" t="s">
        <v>65</v>
      </c>
      <c r="E10" s="63" t="s">
        <v>66</v>
      </c>
    </row>
    <row r="11" spans="1:5" ht="12.75">
      <c r="A11" s="30" t="s">
        <v>67</v>
      </c>
      <c r="B11" s="89">
        <v>382.504</v>
      </c>
      <c r="C11" s="89">
        <v>482.097</v>
      </c>
      <c r="D11" s="81">
        <f>C11-B11</f>
        <v>99.59299999999996</v>
      </c>
      <c r="E11" s="86">
        <f>C11/B11-1</f>
        <v>0.2603711333737686</v>
      </c>
    </row>
    <row r="12" spans="1:5" ht="12.75">
      <c r="A12" s="26" t="s">
        <v>71</v>
      </c>
      <c r="B12" s="167">
        <v>7743.992512999999</v>
      </c>
      <c r="C12" s="167">
        <v>9996.06939</v>
      </c>
      <c r="D12" s="46">
        <f>C12-B12</f>
        <v>2252.0768770000013</v>
      </c>
      <c r="E12" s="35">
        <f>C12/B12-1</f>
        <v>0.2908159935872088</v>
      </c>
    </row>
    <row r="13" spans="1:5" ht="12.75">
      <c r="A13" s="27" t="s">
        <v>72</v>
      </c>
      <c r="B13" s="168">
        <v>2237.7731122040286</v>
      </c>
      <c r="C13" s="168">
        <v>2303.8772708021147</v>
      </c>
      <c r="D13" s="169">
        <f>C13-B13</f>
        <v>66.10415859808609</v>
      </c>
      <c r="E13" s="36">
        <f>C13/B13-1</f>
        <v>0.02954015232267171</v>
      </c>
    </row>
    <row r="15" s="29" customFormat="1" ht="12.75"/>
    <row r="16" spans="1:5" ht="12.75">
      <c r="A16" s="64" t="s">
        <v>95</v>
      </c>
      <c r="B16" s="61">
        <f>B10</f>
        <v>2010</v>
      </c>
      <c r="C16" s="61">
        <f>C10</f>
        <v>2011</v>
      </c>
      <c r="D16" s="62" t="s">
        <v>65</v>
      </c>
      <c r="E16" s="63" t="s">
        <v>66</v>
      </c>
    </row>
    <row r="17" spans="1:5" ht="12.75">
      <c r="A17" s="30" t="s">
        <v>64</v>
      </c>
      <c r="B17" s="50">
        <f>B7</f>
        <v>59.79476884000037</v>
      </c>
      <c r="C17" s="51">
        <f>D7</f>
        <v>73.23078416999923</v>
      </c>
      <c r="D17" s="81">
        <f>C17-B17</f>
        <v>13.436015329998853</v>
      </c>
      <c r="E17" s="86">
        <f>C17/B17-1</f>
        <v>0.22470218700821665</v>
      </c>
    </row>
    <row r="18" spans="1:5" ht="12.75">
      <c r="A18" s="26" t="s">
        <v>73</v>
      </c>
      <c r="B18" s="44">
        <f>'[1]GAS'!B20</f>
        <v>607.2680000000005</v>
      </c>
      <c r="C18" s="44">
        <f>'[1]GAS'!C20</f>
        <v>644.795000000001</v>
      </c>
      <c r="D18" s="46">
        <f>C18-B18</f>
        <v>37.5270000000005</v>
      </c>
      <c r="E18" s="35">
        <f>C18/B18-1</f>
        <v>0.06179643913395805</v>
      </c>
    </row>
    <row r="19" spans="1:5" ht="12.75">
      <c r="A19" s="27" t="s">
        <v>70</v>
      </c>
      <c r="B19" s="52">
        <f>B17/B18</f>
        <v>0.0984652062022045</v>
      </c>
      <c r="C19" s="53">
        <f>C17/C18</f>
        <v>0.1135721960778218</v>
      </c>
      <c r="D19" s="170" t="s">
        <v>110</v>
      </c>
      <c r="E19" s="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8" customWidth="1"/>
    <col min="2" max="7" width="10.7109375" style="0" customWidth="1"/>
  </cols>
  <sheetData>
    <row r="2" spans="1:7" ht="12.75">
      <c r="A2" s="67" t="s">
        <v>93</v>
      </c>
      <c r="B2" s="126">
        <v>2010</v>
      </c>
      <c r="C2" s="69" t="s">
        <v>1</v>
      </c>
      <c r="D2" s="126">
        <v>2011</v>
      </c>
      <c r="E2" s="70" t="s">
        <v>1</v>
      </c>
      <c r="F2" s="127" t="s">
        <v>104</v>
      </c>
      <c r="G2" s="128" t="s">
        <v>105</v>
      </c>
    </row>
    <row r="3" spans="1:7" s="29" customFormat="1" ht="12.75">
      <c r="A3" s="30" t="s">
        <v>62</v>
      </c>
      <c r="B3" s="80">
        <v>579.16878364</v>
      </c>
      <c r="C3" s="47">
        <f>B3/$B$3</f>
        <v>1</v>
      </c>
      <c r="D3" s="80">
        <v>596.7036093099999</v>
      </c>
      <c r="E3" s="47">
        <f>D3/$D$3</f>
        <v>1</v>
      </c>
      <c r="F3" s="81">
        <f>D3-B3</f>
        <v>17.53482566999992</v>
      </c>
      <c r="G3" s="82">
        <f>D3/B3-1</f>
        <v>0.03027584732691535</v>
      </c>
    </row>
    <row r="4" spans="1:7" ht="12.75">
      <c r="A4" s="26" t="s">
        <v>63</v>
      </c>
      <c r="B4" s="160">
        <v>-344.72989951748013</v>
      </c>
      <c r="C4" s="47">
        <f>B4/$B$3</f>
        <v>-0.5952149170590615</v>
      </c>
      <c r="D4" s="160">
        <v>-347.3493518995738</v>
      </c>
      <c r="E4" s="47">
        <f>D4/$D$3</f>
        <v>-0.5821137101906125</v>
      </c>
      <c r="F4" s="83">
        <f>D4-B4</f>
        <v>-2.619452382093641</v>
      </c>
      <c r="G4" s="84">
        <f>D4/B4-1</f>
        <v>0.007598564516046125</v>
      </c>
    </row>
    <row r="5" spans="1:7" ht="12.75">
      <c r="A5" s="26" t="s">
        <v>7</v>
      </c>
      <c r="B5" s="160">
        <v>-105.23299606251994</v>
      </c>
      <c r="C5" s="47">
        <f>B5/$B$3</f>
        <v>-0.18169659525008294</v>
      </c>
      <c r="D5" s="160">
        <v>-106.1094872104262</v>
      </c>
      <c r="E5" s="47">
        <f>D5/$D$3</f>
        <v>-0.17782611929082554</v>
      </c>
      <c r="F5" s="83">
        <f>D5-B5</f>
        <v>-0.8764911479062505</v>
      </c>
      <c r="G5" s="84">
        <f>D5/B5-1</f>
        <v>0.00832905249020488</v>
      </c>
    </row>
    <row r="6" spans="1:7" ht="12.75">
      <c r="A6" s="26" t="s">
        <v>10</v>
      </c>
      <c r="B6" s="161">
        <v>12.781733549999998</v>
      </c>
      <c r="C6" s="47">
        <f>B6/$B$3</f>
        <v>0.022069099563116083</v>
      </c>
      <c r="D6" s="161">
        <v>6.91660287</v>
      </c>
      <c r="E6" s="47">
        <f>D6/$D$3</f>
        <v>0.011591354169950531</v>
      </c>
      <c r="F6" s="46">
        <f>D6-B6</f>
        <v>-5.865130679999998</v>
      </c>
      <c r="G6" s="84">
        <f>D6/B6-1</f>
        <v>-0.45886816972491173</v>
      </c>
    </row>
    <row r="7" spans="1:7" s="29" customFormat="1" ht="12.75">
      <c r="A7" s="33" t="s">
        <v>64</v>
      </c>
      <c r="B7" s="93">
        <f>SUM(B3:B6)</f>
        <v>141.98762160999996</v>
      </c>
      <c r="C7" s="48">
        <f>B7/$B$3</f>
        <v>0.24515758725397171</v>
      </c>
      <c r="D7" s="93">
        <f>SUM(D3:D6)</f>
        <v>150.16137306999994</v>
      </c>
      <c r="E7" s="48">
        <f>D7/$D$3</f>
        <v>0.25165152468851243</v>
      </c>
      <c r="F7" s="91">
        <f>D7-B7</f>
        <v>8.173751459999977</v>
      </c>
      <c r="G7" s="92">
        <f>D7/B7-1</f>
        <v>0.057566648186071934</v>
      </c>
    </row>
    <row r="10" spans="1:5" ht="12.75">
      <c r="A10" s="67" t="s">
        <v>96</v>
      </c>
      <c r="B10" s="126">
        <f>B2</f>
        <v>2010</v>
      </c>
      <c r="C10" s="126">
        <f>D2</f>
        <v>2011</v>
      </c>
      <c r="D10" s="127" t="s">
        <v>104</v>
      </c>
      <c r="E10" s="129" t="s">
        <v>105</v>
      </c>
    </row>
    <row r="11" spans="1:5" ht="12.75">
      <c r="A11" s="26" t="s">
        <v>67</v>
      </c>
      <c r="B11" s="162">
        <v>1173.2830000000001</v>
      </c>
      <c r="C11" s="162">
        <v>1184.1580000000001</v>
      </c>
      <c r="D11" s="46">
        <f>C11-B11</f>
        <v>10.875</v>
      </c>
      <c r="E11" s="45">
        <f>C11/B11-1</f>
        <v>0.00926886352227041</v>
      </c>
    </row>
    <row r="12" spans="1:5" ht="12.75">
      <c r="A12" s="26" t="s">
        <v>74</v>
      </c>
      <c r="B12" s="171"/>
      <c r="C12" s="171"/>
      <c r="D12" s="46"/>
      <c r="E12" s="45"/>
    </row>
    <row r="13" spans="1:5" ht="12.75">
      <c r="A13" s="38" t="s">
        <v>75</v>
      </c>
      <c r="B13" s="164">
        <v>250.79753878604572</v>
      </c>
      <c r="C13" s="164">
        <v>253.72724520067678</v>
      </c>
      <c r="D13" s="46">
        <f>C13-B13</f>
        <v>2.929706414631056</v>
      </c>
      <c r="E13" s="45">
        <f>C13/B13-1</f>
        <v>0.011681559670848163</v>
      </c>
    </row>
    <row r="14" spans="1:5" ht="12.75">
      <c r="A14" s="38" t="s">
        <v>76</v>
      </c>
      <c r="B14" s="164">
        <v>220.0151663617891</v>
      </c>
      <c r="C14" s="164">
        <v>222.6398318751662</v>
      </c>
      <c r="D14" s="46">
        <f>C14-B14</f>
        <v>2.6246655133770957</v>
      </c>
      <c r="E14" s="45">
        <f>C14/B14-1</f>
        <v>0.011929475393805955</v>
      </c>
    </row>
    <row r="15" spans="1:5" ht="12.75">
      <c r="A15" s="37" t="s">
        <v>77</v>
      </c>
      <c r="B15" s="172">
        <v>220.0225119063483</v>
      </c>
      <c r="C15" s="172">
        <v>221.41613328548667</v>
      </c>
      <c r="D15" s="169">
        <f>C15-B15</f>
        <v>1.3936213791383523</v>
      </c>
      <c r="E15" s="95">
        <f>C15/B15-1</f>
        <v>0.0063339944947613525</v>
      </c>
    </row>
    <row r="18" spans="1:10" ht="12.75">
      <c r="A18" s="68" t="s">
        <v>95</v>
      </c>
      <c r="B18" s="126">
        <f>B10</f>
        <v>2010</v>
      </c>
      <c r="C18" s="126">
        <f>C10</f>
        <v>2011</v>
      </c>
      <c r="D18" s="127" t="s">
        <v>104</v>
      </c>
      <c r="E18" s="129" t="s">
        <v>105</v>
      </c>
      <c r="J18" s="31"/>
    </row>
    <row r="19" spans="1:5" s="29" customFormat="1" ht="12.75">
      <c r="A19" s="30" t="s">
        <v>64</v>
      </c>
      <c r="B19" s="50">
        <f>B7</f>
        <v>141.98762160999996</v>
      </c>
      <c r="C19" s="54">
        <f>D7</f>
        <v>150.16137306999994</v>
      </c>
      <c r="D19" s="94">
        <f>C19-B19</f>
        <v>8.173751459999977</v>
      </c>
      <c r="E19" s="86">
        <f>C19/B19-1</f>
        <v>0.057566648186071934</v>
      </c>
    </row>
    <row r="20" spans="1:5" ht="12.75">
      <c r="A20" s="26" t="s">
        <v>73</v>
      </c>
      <c r="B20" s="71">
        <f>Electricity!B18</f>
        <v>607.2680000000005</v>
      </c>
      <c r="C20" s="44">
        <f>Electricity!C18</f>
        <v>644.795000000001</v>
      </c>
      <c r="D20" s="120">
        <f>C20-B20</f>
        <v>37.5270000000005</v>
      </c>
      <c r="E20" s="118">
        <f>C20/B20-1</f>
        <v>0.06179643913395805</v>
      </c>
    </row>
    <row r="21" spans="1:5" ht="12.75">
      <c r="A21" s="27" t="s">
        <v>70</v>
      </c>
      <c r="B21" s="122">
        <f>B19/B20</f>
        <v>0.23381377186019986</v>
      </c>
      <c r="C21" s="122">
        <f>C19/C20</f>
        <v>0.23288234721112866</v>
      </c>
      <c r="D21" s="173" t="s">
        <v>111</v>
      </c>
      <c r="E21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28" customWidth="1"/>
    <col min="2" max="7" width="12.7109375" style="0" customWidth="1"/>
  </cols>
  <sheetData>
    <row r="2" spans="1:7" ht="12.75">
      <c r="A2" s="72" t="s">
        <v>93</v>
      </c>
      <c r="B2" s="130">
        <v>2010</v>
      </c>
      <c r="C2" s="74" t="s">
        <v>1</v>
      </c>
      <c r="D2" s="130">
        <v>2011</v>
      </c>
      <c r="E2" s="75" t="s">
        <v>1</v>
      </c>
      <c r="F2" s="131" t="s">
        <v>104</v>
      </c>
      <c r="G2" s="132" t="s">
        <v>105</v>
      </c>
    </row>
    <row r="3" spans="1:7" s="29" customFormat="1" ht="12.75">
      <c r="A3" s="30" t="s">
        <v>62</v>
      </c>
      <c r="B3" s="80">
        <v>703.0554827099999</v>
      </c>
      <c r="C3" s="47">
        <f>B3/$B$3</f>
        <v>1</v>
      </c>
      <c r="D3" s="80">
        <v>740.0739528800002</v>
      </c>
      <c r="E3" s="47">
        <f>D3/$D$3</f>
        <v>1</v>
      </c>
      <c r="F3" s="81">
        <f>D3-B3</f>
        <v>37.01847017000034</v>
      </c>
      <c r="G3" s="82">
        <f>D3/B3-1</f>
        <v>0.0526536967286122</v>
      </c>
    </row>
    <row r="4" spans="1:7" ht="12.75">
      <c r="A4" s="26" t="s">
        <v>63</v>
      </c>
      <c r="B4" s="160">
        <v>-386.03039355094575</v>
      </c>
      <c r="C4" s="47">
        <f>B4/$B$3</f>
        <v>-0.5490752907052965</v>
      </c>
      <c r="D4" s="160">
        <v>-412.6946595632285</v>
      </c>
      <c r="E4" s="47">
        <f>D4/$D$3</f>
        <v>-0.5576397574286001</v>
      </c>
      <c r="F4" s="83">
        <f>D4-B4</f>
        <v>-26.66426601228278</v>
      </c>
      <c r="G4" s="84">
        <f>D4/B4-1</f>
        <v>0.06907297056847894</v>
      </c>
    </row>
    <row r="5" spans="1:7" ht="12.75">
      <c r="A5" s="26" t="s">
        <v>7</v>
      </c>
      <c r="B5" s="160">
        <v>-147.22547963905433</v>
      </c>
      <c r="C5" s="47">
        <f>B5/$B$3</f>
        <v>-0.20940805279201938</v>
      </c>
      <c r="D5" s="160">
        <v>-148.39435058677142</v>
      </c>
      <c r="E5" s="47">
        <f>D5/$D$3</f>
        <v>-0.2005128676793641</v>
      </c>
      <c r="F5" s="83">
        <f>D5-B5</f>
        <v>-1.168870947717096</v>
      </c>
      <c r="G5" s="84">
        <f>D5/B5-1</f>
        <v>0.007939325112628293</v>
      </c>
    </row>
    <row r="6" spans="1:7" ht="12.75">
      <c r="A6" s="26" t="s">
        <v>10</v>
      </c>
      <c r="B6" s="161">
        <v>25.30399722</v>
      </c>
      <c r="C6" s="47">
        <f>B6/$B$3</f>
        <v>0.03599146559879333</v>
      </c>
      <c r="D6" s="161">
        <v>15.19849306</v>
      </c>
      <c r="E6" s="47">
        <f>D6/$D$3</f>
        <v>0.02053645179762781</v>
      </c>
      <c r="F6" s="46">
        <f>D6-B6</f>
        <v>-10.105504159999999</v>
      </c>
      <c r="G6" s="84">
        <f>D6/B6-1</f>
        <v>-0.39936394523521046</v>
      </c>
    </row>
    <row r="7" spans="1:7" s="29" customFormat="1" ht="12.75">
      <c r="A7" s="33" t="s">
        <v>64</v>
      </c>
      <c r="B7" s="96">
        <f>SUM(B3:B6)</f>
        <v>195.1036067399998</v>
      </c>
      <c r="C7" s="48">
        <f>B7/$B$3</f>
        <v>0.27750812210147746</v>
      </c>
      <c r="D7" s="96">
        <f>SUM(D3:D6)</f>
        <v>194.18343579000026</v>
      </c>
      <c r="E7" s="48">
        <f>D7/$D$3</f>
        <v>0.26238382668966365</v>
      </c>
      <c r="F7" s="91">
        <f>D7-B7</f>
        <v>-0.9201709499995445</v>
      </c>
      <c r="G7" s="99">
        <f>D7/B7-1</f>
        <v>-0.0047163195256856305</v>
      </c>
    </row>
    <row r="9" spans="1:7" ht="12.75">
      <c r="A9" s="73" t="s">
        <v>78</v>
      </c>
      <c r="B9" s="130">
        <f>B2</f>
        <v>2010</v>
      </c>
      <c r="C9" s="74" t="s">
        <v>1</v>
      </c>
      <c r="D9" s="130">
        <f>D2</f>
        <v>2011</v>
      </c>
      <c r="E9" s="75" t="s">
        <v>1</v>
      </c>
      <c r="F9" s="131" t="s">
        <v>104</v>
      </c>
      <c r="G9" s="132" t="s">
        <v>105</v>
      </c>
    </row>
    <row r="10" spans="1:7" ht="12.75">
      <c r="A10" s="26" t="s">
        <v>79</v>
      </c>
      <c r="B10" s="167">
        <v>1864.121</v>
      </c>
      <c r="C10" s="40">
        <f>B10/$B$13</f>
        <v>0.32686175048706084</v>
      </c>
      <c r="D10" s="174">
        <v>1808.709</v>
      </c>
      <c r="E10" s="40">
        <f aca="true" t="shared" si="0" ref="E10:E20">D10/$D$13</f>
        <v>0.35415751677819496</v>
      </c>
      <c r="F10" s="46">
        <f>D10-B10</f>
        <v>-55.412000000000035</v>
      </c>
      <c r="G10" s="84">
        <f>D10/B10-1</f>
        <v>-0.029725538202723945</v>
      </c>
    </row>
    <row r="11" spans="1:7" ht="12.75">
      <c r="A11" s="26" t="s">
        <v>80</v>
      </c>
      <c r="B11" s="167">
        <v>1608.494</v>
      </c>
      <c r="C11" s="40">
        <f>B11/$B$13</f>
        <v>0.2820391833405312</v>
      </c>
      <c r="D11" s="174">
        <v>1573.26</v>
      </c>
      <c r="E11" s="40">
        <f t="shared" si="0"/>
        <v>0.30805500212939896</v>
      </c>
      <c r="F11" s="46">
        <f aca="true" t="shared" si="1" ref="F11:F20">D11-B11</f>
        <v>-35.233999999999924</v>
      </c>
      <c r="G11" s="84">
        <f aca="true" t="shared" si="2" ref="G11:G20">D11/B11-1</f>
        <v>-0.02190496203280823</v>
      </c>
    </row>
    <row r="12" spans="1:7" ht="12.75" customHeight="1">
      <c r="A12" s="26" t="s">
        <v>81</v>
      </c>
      <c r="B12" s="167">
        <v>2230.472</v>
      </c>
      <c r="C12" s="40">
        <f>B12/$B$13</f>
        <v>0.3910990661724081</v>
      </c>
      <c r="D12" s="174">
        <v>1725.106</v>
      </c>
      <c r="E12" s="40">
        <f t="shared" si="0"/>
        <v>0.33778748109240614</v>
      </c>
      <c r="F12" s="46">
        <f t="shared" si="1"/>
        <v>-505.3660000000002</v>
      </c>
      <c r="G12" s="84">
        <f t="shared" si="2"/>
        <v>-0.22657356828509845</v>
      </c>
    </row>
    <row r="13" spans="1:7" ht="12.75">
      <c r="A13" s="33" t="s">
        <v>82</v>
      </c>
      <c r="B13" s="97">
        <f>SUM(B10:B12)</f>
        <v>5703.0869999999995</v>
      </c>
      <c r="C13" s="41">
        <f>B13/$B$13</f>
        <v>1</v>
      </c>
      <c r="D13" s="139">
        <f>SUM(D10:D12)</f>
        <v>5107.075</v>
      </c>
      <c r="E13" s="41">
        <f t="shared" si="0"/>
        <v>1</v>
      </c>
      <c r="F13" s="91">
        <f t="shared" si="1"/>
        <v>-596.0119999999997</v>
      </c>
      <c r="G13" s="98">
        <f t="shared" si="2"/>
        <v>-0.10450691002960322</v>
      </c>
    </row>
    <row r="14" spans="1:7" ht="12.75">
      <c r="A14" s="26" t="s">
        <v>83</v>
      </c>
      <c r="B14" s="167">
        <v>1429.687</v>
      </c>
      <c r="C14" s="40">
        <f>B14/$B$20</f>
        <v>0.25068651416329435</v>
      </c>
      <c r="D14" s="174">
        <v>1268.309</v>
      </c>
      <c r="E14" s="40">
        <f t="shared" si="0"/>
        <v>0.2483435234454164</v>
      </c>
      <c r="F14" s="46">
        <f t="shared" si="1"/>
        <v>-161.37799999999993</v>
      </c>
      <c r="G14" s="45">
        <f t="shared" si="2"/>
        <v>-0.11287645477646502</v>
      </c>
    </row>
    <row r="15" spans="1:7" ht="12.75">
      <c r="A15" s="26" t="s">
        <v>84</v>
      </c>
      <c r="B15" s="167">
        <v>800.576</v>
      </c>
      <c r="C15" s="40">
        <f aca="true" t="shared" si="3" ref="C15:C20">B15/$B$20</f>
        <v>0.14037590518959295</v>
      </c>
      <c r="D15" s="174">
        <v>923.032</v>
      </c>
      <c r="E15" s="40">
        <f t="shared" si="0"/>
        <v>0.18073593984815184</v>
      </c>
      <c r="F15" s="46">
        <f t="shared" si="1"/>
        <v>122.45600000000002</v>
      </c>
      <c r="G15" s="45">
        <f t="shared" si="2"/>
        <v>0.15295986889439606</v>
      </c>
    </row>
    <row r="16" spans="1:7" ht="12.75">
      <c r="A16" s="26" t="s">
        <v>85</v>
      </c>
      <c r="B16" s="167">
        <v>322.243</v>
      </c>
      <c r="C16" s="40">
        <f t="shared" si="3"/>
        <v>0.05650325867376738</v>
      </c>
      <c r="D16" s="174">
        <v>299.225</v>
      </c>
      <c r="E16" s="40">
        <f t="shared" si="0"/>
        <v>0.058590288961881315</v>
      </c>
      <c r="F16" s="46">
        <f t="shared" si="1"/>
        <v>-23.017999999999972</v>
      </c>
      <c r="G16" s="45">
        <f t="shared" si="2"/>
        <v>-0.07143056637382339</v>
      </c>
    </row>
    <row r="17" spans="1:7" ht="12.75">
      <c r="A17" s="26" t="s">
        <v>86</v>
      </c>
      <c r="B17" s="167">
        <v>463.781</v>
      </c>
      <c r="C17" s="40">
        <f t="shared" si="3"/>
        <v>0.08132104595283222</v>
      </c>
      <c r="D17" s="174">
        <v>574.663</v>
      </c>
      <c r="E17" s="40">
        <f t="shared" si="0"/>
        <v>0.1125229216332245</v>
      </c>
      <c r="F17" s="46">
        <f t="shared" si="1"/>
        <v>110.882</v>
      </c>
      <c r="G17" s="45">
        <f t="shared" si="2"/>
        <v>0.23908267048456056</v>
      </c>
    </row>
    <row r="18" spans="1:7" ht="12.75">
      <c r="A18" s="26" t="s">
        <v>87</v>
      </c>
      <c r="B18" s="167">
        <v>1218.551</v>
      </c>
      <c r="C18" s="40">
        <f>B18/$B$20</f>
        <v>0.21366516064019364</v>
      </c>
      <c r="D18" s="174">
        <v>814.952</v>
      </c>
      <c r="E18" s="40">
        <f t="shared" si="0"/>
        <v>0.15957314118159613</v>
      </c>
      <c r="F18" s="46">
        <f t="shared" si="1"/>
        <v>-403.59899999999993</v>
      </c>
      <c r="G18" s="45">
        <f t="shared" si="2"/>
        <v>-0.3312122348592713</v>
      </c>
    </row>
    <row r="19" spans="1:7" s="29" customFormat="1" ht="12.75">
      <c r="A19" s="26" t="s">
        <v>88</v>
      </c>
      <c r="B19" s="167">
        <v>1468.249</v>
      </c>
      <c r="C19" s="40">
        <f t="shared" si="3"/>
        <v>0.2574481153803195</v>
      </c>
      <c r="D19" s="174">
        <v>1226.894</v>
      </c>
      <c r="E19" s="40">
        <f t="shared" si="0"/>
        <v>0.24023418492972984</v>
      </c>
      <c r="F19" s="46">
        <f t="shared" si="1"/>
        <v>-241.35500000000002</v>
      </c>
      <c r="G19" s="45">
        <f t="shared" si="2"/>
        <v>-0.16438288056044992</v>
      </c>
    </row>
    <row r="20" spans="1:7" ht="12.75">
      <c r="A20" s="33" t="s">
        <v>82</v>
      </c>
      <c r="B20" s="97">
        <f>SUM(B14:B19)</f>
        <v>5703.0869999999995</v>
      </c>
      <c r="C20" s="41">
        <f t="shared" si="3"/>
        <v>1</v>
      </c>
      <c r="D20" s="139">
        <f>SUM(D14:D19)</f>
        <v>5107.075</v>
      </c>
      <c r="E20" s="41">
        <f t="shared" si="0"/>
        <v>1</v>
      </c>
      <c r="F20" s="91">
        <f t="shared" si="1"/>
        <v>-596.0119999999997</v>
      </c>
      <c r="G20" s="98">
        <f t="shared" si="2"/>
        <v>-0.10450691002960322</v>
      </c>
    </row>
    <row r="22" spans="1:7" ht="12.75">
      <c r="A22" s="73" t="s">
        <v>95</v>
      </c>
      <c r="B22" s="130">
        <f>B9</f>
        <v>2010</v>
      </c>
      <c r="C22" s="130">
        <f>D9</f>
        <v>2011</v>
      </c>
      <c r="D22" s="131" t="s">
        <v>104</v>
      </c>
      <c r="E22" s="133" t="s">
        <v>105</v>
      </c>
      <c r="F22" s="29"/>
      <c r="G22" s="29"/>
    </row>
    <row r="23" spans="1:5" ht="12.75">
      <c r="A23" s="30" t="s">
        <v>64</v>
      </c>
      <c r="B23" s="55">
        <f>B7</f>
        <v>195.1036067399998</v>
      </c>
      <c r="C23" s="54">
        <f>D7</f>
        <v>194.18343579000026</v>
      </c>
      <c r="D23" s="94">
        <f>C23-B23</f>
        <v>-0.9201709499995445</v>
      </c>
      <c r="E23" s="86">
        <f>C23/B23-1</f>
        <v>-0.0047163195256856305</v>
      </c>
    </row>
    <row r="24" spans="1:5" ht="12.75">
      <c r="A24" s="26" t="s">
        <v>69</v>
      </c>
      <c r="B24" s="44">
        <f>Water!B20</f>
        <v>607.2680000000005</v>
      </c>
      <c r="C24" s="44">
        <f>Water!C20</f>
        <v>644.795000000001</v>
      </c>
      <c r="D24" s="34">
        <f>C24-B24</f>
        <v>37.5270000000005</v>
      </c>
      <c r="E24" s="35">
        <f>C24/B24-1</f>
        <v>0.06179643913395805</v>
      </c>
    </row>
    <row r="25" spans="1:5" ht="12.75">
      <c r="A25" s="27" t="s">
        <v>70</v>
      </c>
      <c r="B25" s="122">
        <f>B23/B24</f>
        <v>0.32128089532134024</v>
      </c>
      <c r="C25" s="122">
        <f>C23/C24</f>
        <v>0.3011553063997084</v>
      </c>
      <c r="D25" s="173" t="s">
        <v>112</v>
      </c>
      <c r="E25" s="2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28" customWidth="1"/>
    <col min="2" max="7" width="10.7109375" style="0" customWidth="1"/>
  </cols>
  <sheetData>
    <row r="2" spans="1:7" ht="12.75">
      <c r="A2" s="76" t="s">
        <v>93</v>
      </c>
      <c r="B2" s="134">
        <v>2010</v>
      </c>
      <c r="C2" s="78" t="s">
        <v>1</v>
      </c>
      <c r="D2" s="134">
        <v>2011</v>
      </c>
      <c r="E2" s="79" t="s">
        <v>1</v>
      </c>
      <c r="F2" s="135" t="s">
        <v>104</v>
      </c>
      <c r="G2" s="136" t="s">
        <v>105</v>
      </c>
    </row>
    <row r="3" spans="1:7" ht="12.75">
      <c r="A3" s="30" t="s">
        <v>62</v>
      </c>
      <c r="B3" s="80">
        <v>99.3680968</v>
      </c>
      <c r="C3" s="47">
        <f>B3/$B$3</f>
        <v>1</v>
      </c>
      <c r="D3" s="80">
        <v>98.73335250000005</v>
      </c>
      <c r="E3" s="47">
        <f>D3/$D$3</f>
        <v>1</v>
      </c>
      <c r="F3" s="81">
        <f>D3-B3</f>
        <v>-0.6347442999999515</v>
      </c>
      <c r="G3" s="82">
        <f>D3/B3-1</f>
        <v>-0.006387807761655262</v>
      </c>
    </row>
    <row r="4" spans="1:7" ht="12.75">
      <c r="A4" s="26" t="s">
        <v>63</v>
      </c>
      <c r="B4" s="160">
        <v>-66.49386721</v>
      </c>
      <c r="C4" s="47">
        <f>B4/$B$3</f>
        <v>-0.6691671608024599</v>
      </c>
      <c r="D4" s="160">
        <v>-63.72290831</v>
      </c>
      <c r="E4" s="47">
        <f>D4/$D$3</f>
        <v>-0.6454040777152783</v>
      </c>
      <c r="F4" s="83">
        <f>D4-B4</f>
        <v>2.7709589000000037</v>
      </c>
      <c r="G4" s="84">
        <f>D4/B4-1</f>
        <v>-0.04167239801602751</v>
      </c>
    </row>
    <row r="5" spans="1:7" ht="12.75">
      <c r="A5" s="26" t="s">
        <v>7</v>
      </c>
      <c r="B5" s="160">
        <v>-18.740844639999995</v>
      </c>
      <c r="C5" s="47">
        <f>B5/$B$3</f>
        <v>-0.18860021720774262</v>
      </c>
      <c r="D5" s="160">
        <v>-19.011313150000003</v>
      </c>
      <c r="E5" s="47">
        <f>D5/$D$3</f>
        <v>-0.19255208770511456</v>
      </c>
      <c r="F5" s="83">
        <f>D5-B5</f>
        <v>-0.2704685100000077</v>
      </c>
      <c r="G5" s="84">
        <f>D5/B5-1</f>
        <v>0.014432034158307072</v>
      </c>
    </row>
    <row r="6" spans="1:7" s="29" customFormat="1" ht="12.75">
      <c r="A6" s="26" t="s">
        <v>10</v>
      </c>
      <c r="B6" s="161">
        <v>2.302573790000002</v>
      </c>
      <c r="C6" s="47">
        <f>B6/$B$3</f>
        <v>0.023172163542937073</v>
      </c>
      <c r="D6" s="161">
        <v>2.537104330000001</v>
      </c>
      <c r="E6" s="47">
        <f>D6/$D$3</f>
        <v>0.025696527726028543</v>
      </c>
      <c r="F6" s="46">
        <f>D6-B6</f>
        <v>0.23453053999999884</v>
      </c>
      <c r="G6" s="84">
        <f>D6/B6-1</f>
        <v>0.10185581935248145</v>
      </c>
    </row>
    <row r="7" spans="1:7" ht="12.75">
      <c r="A7" s="33" t="s">
        <v>64</v>
      </c>
      <c r="B7" s="93">
        <f>SUM(B3:B6)</f>
        <v>16.435958740000004</v>
      </c>
      <c r="C7" s="48">
        <f>B7/$B$3</f>
        <v>0.16540478553273452</v>
      </c>
      <c r="D7" s="93">
        <f>SUM(D3:D6)</f>
        <v>18.53623537000005</v>
      </c>
      <c r="E7" s="48">
        <f>D7/$D$3</f>
        <v>0.18774036230563568</v>
      </c>
      <c r="F7" s="91">
        <f>D7-B7</f>
        <v>2.100276630000046</v>
      </c>
      <c r="G7" s="99">
        <f>D7/B7-1</f>
        <v>0.1277854649810375</v>
      </c>
    </row>
    <row r="10" spans="1:5" ht="12.75">
      <c r="A10" s="76"/>
      <c r="B10" s="134">
        <f>B2</f>
        <v>2010</v>
      </c>
      <c r="C10" s="134">
        <f>D2</f>
        <v>2011</v>
      </c>
      <c r="D10" s="135" t="s">
        <v>104</v>
      </c>
      <c r="E10" s="137" t="s">
        <v>105</v>
      </c>
    </row>
    <row r="11" spans="1:5" ht="12.75">
      <c r="A11" s="30" t="s">
        <v>89</v>
      </c>
      <c r="B11" s="171"/>
      <c r="C11" s="175"/>
      <c r="D11" s="34"/>
      <c r="E11" s="35"/>
    </row>
    <row r="12" spans="1:5" ht="12.75">
      <c r="A12" s="26" t="s">
        <v>90</v>
      </c>
      <c r="B12" s="164">
        <v>338.037</v>
      </c>
      <c r="C12" s="164">
        <v>296.165</v>
      </c>
      <c r="D12" s="46">
        <f>C12-B12</f>
        <v>-41.87199999999996</v>
      </c>
      <c r="E12" s="84">
        <f>C12/B12-1</f>
        <v>-0.12386809727929182</v>
      </c>
    </row>
    <row r="13" spans="1:5" ht="12.75">
      <c r="A13" s="27" t="s">
        <v>91</v>
      </c>
      <c r="B13" s="176">
        <v>61</v>
      </c>
      <c r="C13" s="176">
        <v>59</v>
      </c>
      <c r="D13" s="177">
        <f>C13-B13</f>
        <v>-2</v>
      </c>
      <c r="E13" s="178">
        <f>C13/B13-1</f>
        <v>-0.032786885245901676</v>
      </c>
    </row>
    <row r="16" spans="1:5" ht="12.75">
      <c r="A16" s="77" t="s">
        <v>95</v>
      </c>
      <c r="B16" s="134">
        <f>B10</f>
        <v>2010</v>
      </c>
      <c r="C16" s="134">
        <f>C10</f>
        <v>2011</v>
      </c>
      <c r="D16" s="135" t="s">
        <v>104</v>
      </c>
      <c r="E16" s="137" t="s">
        <v>105</v>
      </c>
    </row>
    <row r="17" spans="1:5" ht="12.75">
      <c r="A17" s="30" t="s">
        <v>64</v>
      </c>
      <c r="B17" s="50">
        <f>B7</f>
        <v>16.435958740000004</v>
      </c>
      <c r="C17" s="54">
        <f>D7</f>
        <v>18.53623537000005</v>
      </c>
      <c r="D17" s="81">
        <f>C17-B17</f>
        <v>2.100276630000046</v>
      </c>
      <c r="E17" s="82">
        <f>C17/B17-1</f>
        <v>0.1277854649810375</v>
      </c>
    </row>
    <row r="18" spans="1:5" ht="12.75">
      <c r="A18" s="26" t="s">
        <v>73</v>
      </c>
      <c r="B18" s="44">
        <f>Waste!B24</f>
        <v>607.2680000000005</v>
      </c>
      <c r="C18" s="44">
        <f>Waste!C24</f>
        <v>644.795000000001</v>
      </c>
      <c r="D18" s="120">
        <f>C18-B18</f>
        <v>37.5270000000005</v>
      </c>
      <c r="E18" s="118">
        <f>C18/B18-1</f>
        <v>0.06179643913395805</v>
      </c>
    </row>
    <row r="19" spans="1:5" ht="12.75">
      <c r="A19" s="27" t="s">
        <v>70</v>
      </c>
      <c r="B19" s="122">
        <f>B17/B18</f>
        <v>0.027065412206801594</v>
      </c>
      <c r="C19" s="122">
        <f>C17/C18</f>
        <v>0.028747486208795078</v>
      </c>
      <c r="D19" s="173" t="s">
        <v>113</v>
      </c>
      <c r="E19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 Mistretta</cp:lastModifiedBy>
  <cp:lastPrinted>2011-03-21T15:21:45Z</cp:lastPrinted>
  <dcterms:created xsi:type="dcterms:W3CDTF">2008-08-08T14:48:29Z</dcterms:created>
  <dcterms:modified xsi:type="dcterms:W3CDTF">2012-03-16T15:11:54Z</dcterms:modified>
  <cp:category/>
  <cp:version/>
  <cp:contentType/>
  <cp:contentStatus/>
</cp:coreProperties>
</file>