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tabRatio="741" activeTab="0"/>
  </bookViews>
  <sheets>
    <sheet name="P&amp;L" sheetId="1" r:id="rId1"/>
    <sheet name="Balance Sheet" sheetId="2" r:id="rId2"/>
    <sheet name="GAS" sheetId="3" r:id="rId3"/>
    <sheet name="Electricity" sheetId="4" r:id="rId4"/>
    <sheet name="Water" sheetId="5" r:id="rId5"/>
    <sheet name="Waste" sheetId="6" r:id="rId6"/>
    <sheet name="Others" sheetId="7" r:id="rId7"/>
  </sheets>
  <definedNames/>
  <calcPr fullCalcOnLoad="1"/>
</workbook>
</file>

<file path=xl/sharedStrings.xml><?xml version="1.0" encoding="utf-8"?>
<sst xmlns="http://schemas.openxmlformats.org/spreadsheetml/2006/main" count="196" uniqueCount="102">
  <si>
    <t>Inc%</t>
  </si>
  <si>
    <t>Profit &amp; Loss account</t>
  </si>
  <si>
    <t>Sales</t>
  </si>
  <si>
    <t>Change in stock</t>
  </si>
  <si>
    <t>Other operating revenues</t>
  </si>
  <si>
    <t>Services</t>
  </si>
  <si>
    <t>Personnel costs</t>
  </si>
  <si>
    <t>Depreciation and provisions</t>
  </si>
  <si>
    <t>Other operating costs</t>
  </si>
  <si>
    <t>Capitalisations</t>
  </si>
  <si>
    <t>EBIT</t>
  </si>
  <si>
    <t>Income/(loss) from investments</t>
  </si>
  <si>
    <t>Financial income</t>
  </si>
  <si>
    <t>Financial expenses</t>
  </si>
  <si>
    <t>Profit before tax</t>
  </si>
  <si>
    <t>Tax</t>
  </si>
  <si>
    <t>Net profit</t>
  </si>
  <si>
    <t>Hera S.p.A.</t>
  </si>
  <si>
    <t>Minorities</t>
  </si>
  <si>
    <t>Profit per share</t>
  </si>
  <si>
    <t>Assets</t>
  </si>
  <si>
    <t>Long term assets</t>
  </si>
  <si>
    <t>Tangible fixed assets</t>
  </si>
  <si>
    <t>Intangible fixed assets</t>
  </si>
  <si>
    <t>Goodwill consolidation diff.</t>
  </si>
  <si>
    <t>Investments</t>
  </si>
  <si>
    <t>Financial assets</t>
  </si>
  <si>
    <t>Deferred tax assets</t>
  </si>
  <si>
    <t>Derivatives</t>
  </si>
  <si>
    <t>Current assets</t>
  </si>
  <si>
    <t>Stock</t>
  </si>
  <si>
    <t>Commercial receivables</t>
  </si>
  <si>
    <t>Other current assets</t>
  </si>
  <si>
    <t>Cash and equivalents</t>
  </si>
  <si>
    <t>Total assets</t>
  </si>
  <si>
    <t>Net Group equity</t>
  </si>
  <si>
    <t>Equity and reserves</t>
  </si>
  <si>
    <t xml:space="preserve">Equity  </t>
  </si>
  <si>
    <t>Reserves</t>
  </si>
  <si>
    <t>Net profit of the period</t>
  </si>
  <si>
    <t>Total Net Equity</t>
  </si>
  <si>
    <t>Non current liabilities</t>
  </si>
  <si>
    <t>Liabilities</t>
  </si>
  <si>
    <t>Severance indemnity</t>
  </si>
  <si>
    <t>Risk provision</t>
  </si>
  <si>
    <t>Deferred tax liabilities</t>
  </si>
  <si>
    <t>Loan - due after 12 months</t>
  </si>
  <si>
    <t>Current liabilities</t>
  </si>
  <si>
    <t>Banks - due within 12 months</t>
  </si>
  <si>
    <t>Commercial debts</t>
  </si>
  <si>
    <t>Other current liabilities</t>
  </si>
  <si>
    <t>Total liabilities</t>
  </si>
  <si>
    <t>Net equity and liabilities</t>
  </si>
  <si>
    <t>Revenues</t>
  </si>
  <si>
    <t>Operating costs</t>
  </si>
  <si>
    <t>EBITDA</t>
  </si>
  <si>
    <t>Clients ('000 units)</t>
  </si>
  <si>
    <t>Volumes distributed (m cubic meter)</t>
  </si>
  <si>
    <t>Group EBITDA</t>
  </si>
  <si>
    <t>Incidence %</t>
  </si>
  <si>
    <t>Volume sold (GWh)</t>
  </si>
  <si>
    <t>Volume distributed (GWh)</t>
  </si>
  <si>
    <t>Group Ebitda</t>
  </si>
  <si>
    <t>Volume sold</t>
  </si>
  <si>
    <t>Fresh water</t>
  </si>
  <si>
    <t>Sewerage</t>
  </si>
  <si>
    <t>Depuration</t>
  </si>
  <si>
    <t>('000 ton)</t>
  </si>
  <si>
    <t>Urban Waste</t>
  </si>
  <si>
    <t>Special Waste</t>
  </si>
  <si>
    <t>Production from plants</t>
  </si>
  <si>
    <t>Total waste treated</t>
  </si>
  <si>
    <t>WTE</t>
  </si>
  <si>
    <t>Sorting plants</t>
  </si>
  <si>
    <t>Composting plants</t>
  </si>
  <si>
    <t>Inertisation plants (chemical treatment)</t>
  </si>
  <si>
    <t>Other treatments</t>
  </si>
  <si>
    <t>Public Lighting</t>
  </si>
  <si>
    <t>Lighting towers ('000)</t>
  </si>
  <si>
    <t>Municipality served</t>
  </si>
  <si>
    <t xml:space="preserve"> </t>
  </si>
  <si>
    <t>- of which Trading (m cubic meter)</t>
  </si>
  <si>
    <t>(m€)</t>
  </si>
  <si>
    <t>Operating data</t>
  </si>
  <si>
    <t>District Hearting: volumes sold (Gwh)</t>
  </si>
  <si>
    <t>Volumes sold (m cubic meter)</t>
  </si>
  <si>
    <t>Raw Meterials (net of change in stock)</t>
  </si>
  <si>
    <t>of which non recurrent</t>
  </si>
  <si>
    <t>Base</t>
  </si>
  <si>
    <t>Diluted</t>
  </si>
  <si>
    <t>Var. Ass.</t>
  </si>
  <si>
    <t>Var. %</t>
  </si>
  <si>
    <t>Receivables for current taxes</t>
  </si>
  <si>
    <t>Debts for current taxes</t>
  </si>
  <si>
    <t>Other non operating revenues</t>
  </si>
  <si>
    <t>Iandfil</t>
  </si>
  <si>
    <t>Balance Sheet                                                                    million €</t>
  </si>
  <si>
    <t>million €</t>
  </si>
  <si>
    <r>
      <t xml:space="preserve">Profit &amp; Loss </t>
    </r>
    <r>
      <rPr>
        <i/>
        <sz val="10"/>
        <color indexed="9"/>
        <rFont val="Arial"/>
        <family val="2"/>
      </rPr>
      <t>(m€)</t>
    </r>
  </si>
  <si>
    <t>Liabilities associated with assets held for sale</t>
  </si>
  <si>
    <t>Assets held for sale</t>
  </si>
  <si>
    <t>Special items result</t>
  </si>
</sst>
</file>

<file path=xl/styles.xml><?xml version="1.0" encoding="utf-8"?>
<styleSheet xmlns="http://schemas.openxmlformats.org/spreadsheetml/2006/main">
  <numFmts count="7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&quot;L.&quot;\ * #,##0.00_-;\-&quot;L.&quot;\ * #,##0.00_-;_-&quot;L.&quot;\ * &quot;-&quot;??_-;_-@_-"/>
    <numFmt numFmtId="171" formatCode="_-&quot;L.&quot;\ * #,##0_-;\-&quot;L.&quot;\ * #,##0_-;_-&quot;L.&quot;\ * &quot;-&quot;_-;_-@_-"/>
    <numFmt numFmtId="172" formatCode="dd\-mmm\-yyyy"/>
    <numFmt numFmtId="173" formatCode="[$-410]d\-mmm\-yy;@"/>
    <numFmt numFmtId="174" formatCode="#,##0.000;\-#,##0.000"/>
    <numFmt numFmtId="175" formatCode="[$-410]d\-mmm\-yyyy;@"/>
    <numFmt numFmtId="176" formatCode="#,##0;\(#,##0\)"/>
    <numFmt numFmtId="177" formatCode="_-* #,##0_-;\-* #,##0_-;_-* &quot;-&quot;??_-;_-@_-"/>
    <numFmt numFmtId="178" formatCode="[$-410]dddd\ d\ mmmm\ yyyy"/>
    <numFmt numFmtId="179" formatCode="0.000"/>
    <numFmt numFmtId="180" formatCode="0.0"/>
    <numFmt numFmtId="181" formatCode="#,##0;\(#,##0.0\)"/>
    <numFmt numFmtId="182" formatCode="#,##0.0;\(#,##0.00\)"/>
    <numFmt numFmtId="183" formatCode="0.000%"/>
    <numFmt numFmtId="184" formatCode="0.0%"/>
    <numFmt numFmtId="185" formatCode="#,##0.0"/>
    <numFmt numFmtId="186" formatCode="\+#,##0;\-#,##0"/>
    <numFmt numFmtId="187" formatCode="\+#,##0.0;\-#,##0.0"/>
    <numFmt numFmtId="188" formatCode="\+0.0%;\-0.0%"/>
    <numFmt numFmtId="189" formatCode="\+#,##0.00;\-#,##0.00"/>
    <numFmt numFmtId="190" formatCode="\+#,##0.000;\-#,##0.000"/>
    <numFmt numFmtId="191" formatCode="#,##0.0;\(#,##0.0\)"/>
    <numFmt numFmtId="192" formatCode="\+0.0"/>
    <numFmt numFmtId="193" formatCode="\+0.0%"/>
    <numFmt numFmtId="194" formatCode="#,##0.0;\-#,##0.0"/>
    <numFmt numFmtId="195" formatCode="0.00000"/>
    <numFmt numFmtId="196" formatCode="0.0000"/>
    <numFmt numFmtId="197" formatCode="\+0.0%;\(0.0%\)"/>
    <numFmt numFmtId="198" formatCode="\(0.0%\);\+0.0%"/>
    <numFmt numFmtId="199" formatCode="_-* #,##0.0_-;\-* #,##0.0_-;_-* &quot;-&quot;??_-;_-@_-"/>
    <numFmt numFmtId="200" formatCode="\+#,##0.0;\(#,##0.0\)"/>
    <numFmt numFmtId="201" formatCode="0.0000000"/>
    <numFmt numFmtId="202" formatCode="0.000000"/>
    <numFmt numFmtId="203" formatCode="0.0%;\(0.0%\)"/>
    <numFmt numFmtId="204" formatCode="\(#,##0.0\);\+#,##0.0"/>
    <numFmt numFmtId="205" formatCode="\+#,##0;\(#,##0\)"/>
    <numFmt numFmtId="206" formatCode="_-* #,##0.0_-;\-* #,##0.0_-;_-* &quot;-&quot;?_-;_-@_-"/>
    <numFmt numFmtId="207" formatCode="dd\ mmmm\ yyyy"/>
    <numFmt numFmtId="208" formatCode="_-* #,##0.000_-;\-* #,##0.000_-;_-* &quot;-&quot;??_-;_-@_-"/>
    <numFmt numFmtId="209" formatCode="_-* #,##0.0000_-;\-* #,##0.0000_-;_-* &quot;-&quot;??_-;_-@_-"/>
    <numFmt numFmtId="210" formatCode="#,##0;\-\(#,##0\)"/>
    <numFmt numFmtId="211" formatCode="#,##0.00\ &quot;EUR&quot;"/>
    <numFmt numFmtId="212" formatCode="#,##0.00\ &quot;EUR&quot;;\-\ #,##0.00\ &quot;EUR&quot;"/>
    <numFmt numFmtId="213" formatCode="#,##0.00;\-\ #,##0.00"/>
    <numFmt numFmtId="214" formatCode="[$-410]dd\-mmm\-yy;@"/>
    <numFmt numFmtId="215" formatCode="&quot;Sì&quot;;&quot;Sì&quot;;&quot;No&quot;"/>
    <numFmt numFmtId="216" formatCode="&quot;Vero&quot;;&quot;Vero&quot;;&quot;Falso&quot;"/>
    <numFmt numFmtId="217" formatCode="&quot;Attivo&quot;;&quot;Attivo&quot;;&quot;Disattivo&quot;"/>
    <numFmt numFmtId="218" formatCode="[$€-2]\ #.##000_);[Red]\([$€-2]\ #.##000\)"/>
    <numFmt numFmtId="219" formatCode="&quot;L.&quot;\ #,##0;\-&quot;L.&quot;\ #,##0"/>
    <numFmt numFmtId="220" formatCode="&quot;L.&quot;\ #,##0;[Red]\-&quot;L.&quot;\ #,##0"/>
    <numFmt numFmtId="221" formatCode="&quot;L.&quot;\ #,##0.00;\-&quot;L.&quot;\ #,##0.00"/>
    <numFmt numFmtId="222" formatCode="&quot;L.&quot;\ #,##0.00;[Red]\-&quot;L.&quot;\ #,##0.00"/>
    <numFmt numFmtId="223" formatCode="_-* #,##0\ &quot;DM&quot;_-;\-* #,##0\ &quot;DM&quot;_-;_-* &quot;-&quot;\ &quot;DM&quot;_-;_-@_-"/>
    <numFmt numFmtId="224" formatCode="_-* #,##0\ _D_M_-;\-* #,##0\ _D_M_-;_-* &quot;-&quot;\ _D_M_-;_-@_-"/>
    <numFmt numFmtId="225" formatCode="_-* #,##0.00\ &quot;DM&quot;_-;\-* #,##0.00\ &quot;DM&quot;_-;_-* &quot;-&quot;??\ &quot;DM&quot;_-;_-@_-"/>
    <numFmt numFmtId="226" formatCode="_-* #,##0.00\ _D_M_-;\-* #,##0.00\ _D_M_-;_-* &quot;-&quot;??\ _D_M_-;_-@_-"/>
    <numFmt numFmtId="227" formatCode="#,##0.000;\(#,##0.000\)"/>
  </numFmts>
  <fonts count="81">
    <font>
      <sz val="10"/>
      <name val="Arial"/>
      <family val="0"/>
    </font>
    <font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3"/>
      <name val="Calibri"/>
      <family val="2"/>
    </font>
    <font>
      <u val="single"/>
      <sz val="10"/>
      <color indexed="12"/>
      <name val="Arial"/>
      <family val="2"/>
    </font>
    <font>
      <u val="single"/>
      <sz val="8.5"/>
      <color indexed="36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39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22"/>
      <color indexed="15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i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9"/>
      <name val="Arial Narrow"/>
      <family val="2"/>
    </font>
    <font>
      <i/>
      <sz val="10"/>
      <color indexed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9"/>
      <name val="Arial Narrow"/>
      <family val="2"/>
    </font>
    <font>
      <b/>
      <i/>
      <sz val="10"/>
      <color indexed="9"/>
      <name val="Arial Narrow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 Narrow"/>
      <family val="2"/>
    </font>
    <font>
      <b/>
      <i/>
      <sz val="10"/>
      <color theme="0"/>
      <name val="Arial Narrow"/>
      <family val="2"/>
    </font>
    <font>
      <b/>
      <sz val="10"/>
      <color theme="0"/>
      <name val="Arial"/>
      <family val="2"/>
    </font>
    <font>
      <i/>
      <sz val="10"/>
      <color theme="0"/>
      <name val="Arial"/>
      <family val="2"/>
    </font>
  </fonts>
  <fills count="6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54977"/>
        <bgColor indexed="64"/>
      </patternFill>
    </fill>
    <fill>
      <patternFill patternType="solid">
        <fgColor rgb="FF862356"/>
        <bgColor indexed="64"/>
      </patternFill>
    </fill>
    <fill>
      <patternFill patternType="solid">
        <fgColor rgb="FFED7F00"/>
        <bgColor indexed="64"/>
      </patternFill>
    </fill>
    <fill>
      <patternFill patternType="solid">
        <fgColor rgb="FF009B57"/>
        <bgColor indexed="64"/>
      </patternFill>
    </fill>
    <fill>
      <patternFill patternType="solid">
        <fgColor theme="0" tint="-0.499969989061355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ck">
        <color indexed="9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41"/>
      </top>
      <bottom style="medium">
        <color indexed="48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/>
      <top style="thin">
        <color indexed="16"/>
      </top>
      <bottom style="thin">
        <color indexed="16"/>
      </bottom>
    </border>
  </borders>
  <cellStyleXfs count="1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23" borderId="0" applyNumberFormat="0" applyBorder="0" applyAlignment="0" applyProtection="0"/>
    <xf numFmtId="0" fontId="22" fillId="16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22" fillId="23" borderId="0" applyNumberFormat="0" applyBorder="0" applyAlignment="0" applyProtection="0"/>
    <xf numFmtId="0" fontId="22" fillId="30" borderId="0" applyNumberFormat="0" applyBorder="0" applyAlignment="0" applyProtection="0"/>
    <xf numFmtId="0" fontId="22" fillId="14" borderId="0" applyNumberFormat="0" applyBorder="0" applyAlignment="0" applyProtection="0"/>
    <xf numFmtId="0" fontId="22" fillId="31" borderId="0" applyNumberFormat="0" applyBorder="0" applyAlignment="0" applyProtection="0"/>
    <xf numFmtId="0" fontId="22" fillId="23" borderId="0" applyNumberFormat="0" applyBorder="0" applyAlignment="0" applyProtection="0"/>
    <xf numFmtId="0" fontId="22" fillId="32" borderId="0" applyNumberFormat="0" applyBorder="0" applyAlignment="0" applyProtection="0"/>
    <xf numFmtId="0" fontId="16" fillId="33" borderId="0" applyNumberFormat="0" applyBorder="0" applyAlignment="0" applyProtection="0"/>
    <xf numFmtId="0" fontId="62" fillId="34" borderId="1" applyNumberFormat="0" applyAlignment="0" applyProtection="0"/>
    <xf numFmtId="0" fontId="24" fillId="5" borderId="2" applyNumberFormat="0" applyAlignment="0" applyProtection="0"/>
    <xf numFmtId="0" fontId="63" fillId="0" borderId="3" applyNumberFormat="0" applyFill="0" applyAlignment="0" applyProtection="0"/>
    <xf numFmtId="0" fontId="64" fillId="35" borderId="4" applyNumberFormat="0" applyAlignment="0" applyProtection="0"/>
    <xf numFmtId="0" fontId="18" fillId="3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1" fillId="37" borderId="0" applyNumberFormat="0" applyBorder="0" applyAlignment="0" applyProtection="0"/>
    <xf numFmtId="0" fontId="61" fillId="38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2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43" borderId="0" applyNumberFormat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65" fillId="44" borderId="1" applyNumberFormat="0" applyAlignment="0" applyProtection="0"/>
    <xf numFmtId="0" fontId="30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5" borderId="0" applyNumberFormat="0" applyBorder="0" applyAlignment="0" applyProtection="0"/>
    <xf numFmtId="0" fontId="66" fillId="46" borderId="0" applyNumberFormat="0" applyBorder="0" applyAlignment="0" applyProtection="0"/>
    <xf numFmtId="37" fontId="1" fillId="0" borderId="0">
      <alignment/>
      <protection/>
    </xf>
    <xf numFmtId="0" fontId="0" fillId="47" borderId="10" applyNumberFormat="0" applyFont="0" applyAlignment="0" applyProtection="0"/>
    <xf numFmtId="0" fontId="0" fillId="4" borderId="2" applyNumberFormat="0" applyFont="0" applyAlignment="0" applyProtection="0"/>
    <xf numFmtId="0" fontId="67" fillId="34" borderId="11" applyNumberFormat="0" applyAlignment="0" applyProtection="0"/>
    <xf numFmtId="9" fontId="0" fillId="0" borderId="0" applyFont="0" applyFill="0" applyBorder="0" applyAlignment="0" applyProtection="0"/>
    <xf numFmtId="4" fontId="10" fillId="45" borderId="12" applyNumberFormat="0" applyProtection="0">
      <alignment vertical="center"/>
    </xf>
    <xf numFmtId="4" fontId="31" fillId="45" borderId="12" applyNumberFormat="0" applyProtection="0">
      <alignment vertical="center"/>
    </xf>
    <xf numFmtId="4" fontId="32" fillId="48" borderId="13">
      <alignment vertical="center"/>
      <protection/>
    </xf>
    <xf numFmtId="4" fontId="33" fillId="48" borderId="13">
      <alignment vertical="center"/>
      <protection/>
    </xf>
    <xf numFmtId="4" fontId="32" fillId="49" borderId="13">
      <alignment vertical="center"/>
      <protection/>
    </xf>
    <xf numFmtId="4" fontId="33" fillId="49" borderId="13">
      <alignment vertical="center"/>
      <protection/>
    </xf>
    <xf numFmtId="4" fontId="10" fillId="45" borderId="12" applyNumberFormat="0" applyProtection="0">
      <alignment horizontal="left" vertical="center" indent="1"/>
    </xf>
    <xf numFmtId="4" fontId="10" fillId="45" borderId="12" applyNumberFormat="0" applyProtection="0">
      <alignment horizontal="left" vertical="center" indent="1"/>
    </xf>
    <xf numFmtId="0" fontId="0" fillId="50" borderId="0">
      <alignment/>
      <protection/>
    </xf>
    <xf numFmtId="0" fontId="0" fillId="2" borderId="12" applyNumberFormat="0" applyProtection="0">
      <alignment horizontal="left" vertical="center" indent="1"/>
    </xf>
    <xf numFmtId="4" fontId="10" fillId="6" borderId="12" applyNumberFormat="0" applyProtection="0">
      <alignment horizontal="right" vertical="center"/>
    </xf>
    <xf numFmtId="4" fontId="10" fillId="3" borderId="12" applyNumberFormat="0" applyProtection="0">
      <alignment horizontal="right" vertical="center"/>
    </xf>
    <xf numFmtId="4" fontId="10" fillId="30" borderId="12" applyNumberFormat="0" applyProtection="0">
      <alignment horizontal="right" vertical="center"/>
    </xf>
    <xf numFmtId="4" fontId="10" fillId="32" borderId="12" applyNumberFormat="0" applyProtection="0">
      <alignment horizontal="right" vertical="center"/>
    </xf>
    <xf numFmtId="4" fontId="10" fillId="51" borderId="12" applyNumberFormat="0" applyProtection="0">
      <alignment horizontal="right" vertical="center"/>
    </xf>
    <xf numFmtId="4" fontId="10" fillId="52" borderId="12" applyNumberFormat="0" applyProtection="0">
      <alignment horizontal="right" vertical="center"/>
    </xf>
    <xf numFmtId="4" fontId="10" fillId="14" borderId="12" applyNumberFormat="0" applyProtection="0">
      <alignment horizontal="right" vertical="center"/>
    </xf>
    <xf numFmtId="4" fontId="10" fillId="43" borderId="12" applyNumberFormat="0" applyProtection="0">
      <alignment horizontal="right" vertical="center"/>
    </xf>
    <xf numFmtId="4" fontId="10" fillId="50" borderId="12" applyNumberFormat="0" applyProtection="0">
      <alignment horizontal="right" vertical="center"/>
    </xf>
    <xf numFmtId="4" fontId="9" fillId="53" borderId="12" applyNumberFormat="0" applyProtection="0">
      <alignment horizontal="left" vertical="center" indent="1"/>
    </xf>
    <xf numFmtId="4" fontId="10" fillId="5" borderId="14" applyNumberFormat="0" applyProtection="0">
      <alignment horizontal="left" vertical="center" indent="1"/>
    </xf>
    <xf numFmtId="4" fontId="34" fillId="31" borderId="0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4" fontId="35" fillId="54" borderId="0">
      <alignment horizontal="left" vertical="center" indent="1"/>
      <protection/>
    </xf>
    <xf numFmtId="4" fontId="10" fillId="5" borderId="12" applyNumberFormat="0" applyProtection="0">
      <alignment horizontal="left" vertical="center" indent="1"/>
    </xf>
    <xf numFmtId="0" fontId="0" fillId="55" borderId="15" applyNumberFormat="0" applyFont="0" applyAlignment="0">
      <protection/>
    </xf>
    <xf numFmtId="0" fontId="0" fillId="5" borderId="16" applyNumberFormat="0" applyAlignment="0">
      <protection/>
    </xf>
    <xf numFmtId="0" fontId="36" fillId="56" borderId="17">
      <alignment horizontal="left" vertical="center"/>
      <protection/>
    </xf>
    <xf numFmtId="0" fontId="0" fillId="55" borderId="18" applyNumberFormat="0" applyFont="0" applyAlignment="0">
      <protection/>
    </xf>
    <xf numFmtId="4" fontId="10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center" indent="1"/>
    </xf>
    <xf numFmtId="0" fontId="0" fillId="13" borderId="12" applyNumberFormat="0" applyProtection="0">
      <alignment horizontal="left" vertical="center" indent="1"/>
    </xf>
    <xf numFmtId="0" fontId="0" fillId="13" borderId="12" applyNumberFormat="0" applyProtection="0">
      <alignment horizontal="left" vertical="center" indent="1"/>
    </xf>
    <xf numFmtId="0" fontId="0" fillId="15" borderId="12" applyNumberFormat="0" applyProtection="0">
      <alignment horizontal="left" vertical="center" indent="1"/>
    </xf>
    <xf numFmtId="0" fontId="0" fillId="15" borderId="12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4" fontId="10" fillId="4" borderId="12" applyNumberFormat="0" applyProtection="0">
      <alignment vertical="center"/>
    </xf>
    <xf numFmtId="4" fontId="31" fillId="4" borderId="12" applyNumberFormat="0" applyProtection="0">
      <alignment vertical="center"/>
    </xf>
    <xf numFmtId="4" fontId="37" fillId="48" borderId="19">
      <alignment vertical="center"/>
      <protection/>
    </xf>
    <xf numFmtId="4" fontId="38" fillId="48" borderId="19">
      <alignment vertical="center"/>
      <protection/>
    </xf>
    <xf numFmtId="4" fontId="37" fillId="49" borderId="19">
      <alignment vertical="center"/>
      <protection/>
    </xf>
    <xf numFmtId="4" fontId="38" fillId="49" borderId="19">
      <alignment vertical="center"/>
      <protection/>
    </xf>
    <xf numFmtId="4" fontId="10" fillId="4" borderId="12" applyNumberFormat="0" applyProtection="0">
      <alignment horizontal="left" vertical="center" indent="1"/>
    </xf>
    <xf numFmtId="4" fontId="10" fillId="4" borderId="12" applyNumberFormat="0" applyProtection="0">
      <alignment horizontal="left" vertical="center" indent="1"/>
    </xf>
    <xf numFmtId="4" fontId="10" fillId="5" borderId="12" applyNumberFormat="0" applyProtection="0">
      <alignment horizontal="right" vertical="center"/>
    </xf>
    <xf numFmtId="4" fontId="31" fillId="5" borderId="12" applyNumberFormat="0" applyProtection="0">
      <alignment horizontal="right" vertical="center"/>
    </xf>
    <xf numFmtId="4" fontId="39" fillId="48" borderId="19">
      <alignment vertical="center"/>
      <protection/>
    </xf>
    <xf numFmtId="4" fontId="40" fillId="48" borderId="19">
      <alignment vertical="center"/>
      <protection/>
    </xf>
    <xf numFmtId="4" fontId="39" fillId="49" borderId="19">
      <alignment vertical="center"/>
      <protection/>
    </xf>
    <xf numFmtId="4" fontId="40" fillId="30" borderId="19">
      <alignment vertical="center"/>
      <protection/>
    </xf>
    <xf numFmtId="0" fontId="0" fillId="2" borderId="12" applyNumberFormat="0" applyProtection="0">
      <alignment horizontal="left" vertical="center" indent="1"/>
    </xf>
    <xf numFmtId="4" fontId="34" fillId="54" borderId="20">
      <alignment horizontal="right" vertical="center"/>
      <protection/>
    </xf>
    <xf numFmtId="4" fontId="34" fillId="54" borderId="20">
      <alignment horizontal="left" vertical="center" indent="1"/>
      <protection/>
    </xf>
    <xf numFmtId="4" fontId="34" fillId="57" borderId="20">
      <alignment horizontal="left" vertical="center" indent="1"/>
      <protection/>
    </xf>
    <xf numFmtId="0" fontId="0" fillId="2" borderId="12" applyNumberFormat="0" applyProtection="0">
      <alignment horizontal="left" vertical="center" indent="1"/>
    </xf>
    <xf numFmtId="4" fontId="34" fillId="57" borderId="20">
      <alignment vertical="center"/>
      <protection/>
    </xf>
    <xf numFmtId="4" fontId="41" fillId="57" borderId="20">
      <alignment vertical="center"/>
      <protection/>
    </xf>
    <xf numFmtId="4" fontId="32" fillId="48" borderId="21">
      <alignment vertical="center"/>
      <protection/>
    </xf>
    <xf numFmtId="4" fontId="33" fillId="48" borderId="21">
      <alignment vertical="center"/>
      <protection/>
    </xf>
    <xf numFmtId="4" fontId="32" fillId="49" borderId="19">
      <alignment vertical="center"/>
      <protection/>
    </xf>
    <xf numFmtId="4" fontId="33" fillId="49" borderId="19">
      <alignment vertical="center"/>
      <protection/>
    </xf>
    <xf numFmtId="4" fontId="34" fillId="4" borderId="20">
      <alignment horizontal="left" vertical="center" indent="1"/>
      <protection/>
    </xf>
    <xf numFmtId="0" fontId="42" fillId="0" borderId="0">
      <alignment/>
      <protection/>
    </xf>
    <xf numFmtId="4" fontId="43" fillId="5" borderId="12" applyNumberFormat="0" applyProtection="0">
      <alignment horizontal="right" vertical="center"/>
    </xf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22" applyNumberFormat="0" applyFill="0" applyAlignment="0" applyProtection="0"/>
    <xf numFmtId="0" fontId="72" fillId="0" borderId="23" applyNumberFormat="0" applyFill="0" applyAlignment="0" applyProtection="0"/>
    <xf numFmtId="0" fontId="73" fillId="0" borderId="24" applyNumberFormat="0" applyFill="0" applyAlignment="0" applyProtection="0"/>
    <xf numFmtId="0" fontId="73" fillId="0" borderId="0" applyNumberFormat="0" applyFill="0" applyBorder="0" applyAlignment="0" applyProtection="0"/>
    <xf numFmtId="0" fontId="21" fillId="0" borderId="25" applyNumberFormat="0" applyFill="0" applyAlignment="0" applyProtection="0"/>
    <xf numFmtId="0" fontId="74" fillId="0" borderId="26" applyNumberFormat="0" applyFill="0" applyAlignment="0" applyProtection="0"/>
    <xf numFmtId="0" fontId="75" fillId="58" borderId="0" applyNumberFormat="0" applyBorder="0" applyAlignment="0" applyProtection="0"/>
    <xf numFmtId="0" fontId="76" fillId="5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37" fontId="3" fillId="54" borderId="27" xfId="83" applyFont="1" applyFill="1" applyBorder="1" applyAlignment="1" applyProtection="1">
      <alignment horizontal="left" vertical="center" wrapText="1"/>
      <protection hidden="1"/>
    </xf>
    <xf numFmtId="37" fontId="7" fillId="54" borderId="27" xfId="83" applyFont="1" applyFill="1" applyBorder="1" applyAlignment="1">
      <alignment vertical="center"/>
      <protection/>
    </xf>
    <xf numFmtId="37" fontId="7" fillId="54" borderId="27" xfId="83" applyFont="1" applyFill="1" applyBorder="1" applyAlignment="1">
      <alignment vertical="center" wrapText="1"/>
      <protection/>
    </xf>
    <xf numFmtId="37" fontId="8" fillId="15" borderId="27" xfId="83" applyFont="1" applyFill="1" applyBorder="1" applyAlignment="1" applyProtection="1">
      <alignment vertical="center" wrapText="1"/>
      <protection hidden="1"/>
    </xf>
    <xf numFmtId="0" fontId="6" fillId="54" borderId="27" xfId="83" applyNumberFormat="1" applyFont="1" applyFill="1" applyBorder="1" applyAlignment="1" applyProtection="1" quotePrefix="1">
      <alignment horizontal="center" vertical="center" wrapText="1"/>
      <protection/>
    </xf>
    <xf numFmtId="37" fontId="8" fillId="15" borderId="28" xfId="83" applyFont="1" applyFill="1" applyBorder="1" applyAlignment="1" applyProtection="1">
      <alignment vertical="center"/>
      <protection hidden="1"/>
    </xf>
    <xf numFmtId="37" fontId="2" fillId="60" borderId="27" xfId="83" applyFont="1" applyFill="1" applyBorder="1" applyAlignment="1" applyProtection="1">
      <alignment horizontal="right" vertical="center"/>
      <protection hidden="1"/>
    </xf>
    <xf numFmtId="37" fontId="2" fillId="60" borderId="27" xfId="83" applyFont="1" applyFill="1" applyBorder="1" applyAlignment="1" applyProtection="1">
      <alignment vertical="center" wrapText="1"/>
      <protection hidden="1"/>
    </xf>
    <xf numFmtId="37" fontId="8" fillId="60" borderId="27" xfId="83" applyFont="1" applyFill="1" applyBorder="1" applyAlignment="1" applyProtection="1">
      <alignment horizontal="right" vertical="center" wrapText="1"/>
      <protection hidden="1"/>
    </xf>
    <xf numFmtId="0" fontId="3" fillId="54" borderId="27" xfId="83" applyNumberFormat="1" applyFont="1" applyFill="1" applyBorder="1" applyAlignment="1" applyProtection="1">
      <alignment horizontal="center" vertical="center"/>
      <protection hidden="1"/>
    </xf>
    <xf numFmtId="37" fontId="3" fillId="54" borderId="27" xfId="83" applyFont="1" applyFill="1" applyBorder="1" applyAlignment="1" applyProtection="1">
      <alignment horizontal="center" vertical="center"/>
      <protection hidden="1"/>
    </xf>
    <xf numFmtId="0" fontId="0" fillId="61" borderId="0" xfId="0" applyFill="1" applyAlignment="1">
      <alignment/>
    </xf>
    <xf numFmtId="0" fontId="0" fillId="61" borderId="0" xfId="0" applyFont="1" applyFill="1" applyAlignment="1">
      <alignment/>
    </xf>
    <xf numFmtId="37" fontId="3" fillId="61" borderId="0" xfId="83" applyFont="1" applyFill="1" applyAlignment="1" applyProtection="1">
      <alignment wrapText="1"/>
      <protection hidden="1"/>
    </xf>
    <xf numFmtId="37" fontId="4" fillId="61" borderId="0" xfId="83" applyFont="1" applyFill="1" applyAlignment="1" applyProtection="1">
      <alignment horizontal="right" wrapText="1"/>
      <protection hidden="1"/>
    </xf>
    <xf numFmtId="37" fontId="2" fillId="61" borderId="27" xfId="83" applyFont="1" applyFill="1" applyBorder="1" applyAlignment="1" applyProtection="1">
      <alignment wrapText="1"/>
      <protection hidden="1"/>
    </xf>
    <xf numFmtId="37" fontId="3" fillId="61" borderId="0" xfId="83" applyFont="1" applyFill="1" applyAlignment="1" applyProtection="1">
      <alignment wrapText="1"/>
      <protection hidden="1"/>
    </xf>
    <xf numFmtId="37" fontId="2" fillId="61" borderId="0" xfId="83" applyFont="1" applyFill="1" applyAlignment="1" applyProtection="1">
      <alignment wrapText="1"/>
      <protection hidden="1"/>
    </xf>
    <xf numFmtId="37" fontId="2" fillId="61" borderId="29" xfId="83" applyFont="1" applyFill="1" applyBorder="1" applyAlignment="1" applyProtection="1">
      <alignment wrapText="1"/>
      <protection hidden="1"/>
    </xf>
    <xf numFmtId="37" fontId="3" fillId="61" borderId="0" xfId="83" applyFont="1" applyFill="1" applyBorder="1" applyAlignment="1" applyProtection="1">
      <alignment wrapText="1"/>
      <protection hidden="1"/>
    </xf>
    <xf numFmtId="37" fontId="1" fillId="61" borderId="30" xfId="83" applyFill="1" applyBorder="1" applyProtection="1">
      <alignment/>
      <protection locked="0"/>
    </xf>
    <xf numFmtId="37" fontId="4" fillId="61" borderId="0" xfId="83" applyFont="1" applyFill="1" applyBorder="1" applyAlignment="1" applyProtection="1">
      <alignment wrapText="1"/>
      <protection hidden="1"/>
    </xf>
    <xf numFmtId="37" fontId="1" fillId="61" borderId="0" xfId="83" applyFill="1" applyBorder="1" applyProtection="1">
      <alignment/>
      <protection locked="0"/>
    </xf>
    <xf numFmtId="37" fontId="3" fillId="61" borderId="28" xfId="83" applyFont="1" applyFill="1" applyBorder="1" applyAlignment="1" applyProtection="1">
      <alignment wrapText="1"/>
      <protection hidden="1"/>
    </xf>
    <xf numFmtId="37" fontId="77" fillId="62" borderId="27" xfId="83" applyFont="1" applyFill="1" applyBorder="1" applyAlignment="1" applyProtection="1">
      <alignment horizontal="left" vertical="center"/>
      <protection hidden="1"/>
    </xf>
    <xf numFmtId="172" fontId="78" fillId="62" borderId="27" xfId="83" applyNumberFormat="1" applyFont="1" applyFill="1" applyBorder="1" applyAlignment="1" applyProtection="1" quotePrefix="1">
      <alignment horizontal="center" vertical="center" wrapText="1"/>
      <protection/>
    </xf>
    <xf numFmtId="37" fontId="2" fillId="61" borderId="0" xfId="83" applyFont="1" applyFill="1" applyAlignment="1" applyProtection="1">
      <alignment vertical="center"/>
      <protection hidden="1"/>
    </xf>
    <xf numFmtId="37" fontId="2" fillId="61" borderId="0" xfId="83" applyFont="1" applyFill="1" applyAlignment="1" applyProtection="1">
      <alignment horizontal="center" vertical="center"/>
      <protection hidden="1"/>
    </xf>
    <xf numFmtId="37" fontId="3" fillId="61" borderId="0" xfId="83" applyFont="1" applyFill="1" applyAlignment="1" applyProtection="1">
      <alignment vertical="center"/>
      <protection hidden="1"/>
    </xf>
    <xf numFmtId="37" fontId="3" fillId="61" borderId="0" xfId="83" applyFont="1" applyFill="1" applyAlignment="1" applyProtection="1">
      <alignment vertical="center"/>
      <protection hidden="1"/>
    </xf>
    <xf numFmtId="37" fontId="2" fillId="61" borderId="31" xfId="83" applyFont="1" applyFill="1" applyBorder="1" applyAlignment="1" applyProtection="1">
      <alignment vertical="center"/>
      <protection hidden="1"/>
    </xf>
    <xf numFmtId="0" fontId="1" fillId="61" borderId="0" xfId="0" applyFont="1" applyFill="1" applyAlignment="1">
      <alignment/>
    </xf>
    <xf numFmtId="37" fontId="2" fillId="61" borderId="0" xfId="83" applyFont="1" applyFill="1" applyAlignment="1" applyProtection="1">
      <alignment vertical="center" wrapText="1"/>
      <protection hidden="1"/>
    </xf>
    <xf numFmtId="37" fontId="3" fillId="61" borderId="31" xfId="83" applyFont="1" applyFill="1" applyBorder="1" applyAlignment="1" applyProtection="1">
      <alignment vertical="center"/>
      <protection hidden="1"/>
    </xf>
    <xf numFmtId="37" fontId="3" fillId="61" borderId="0" xfId="83" applyFont="1" applyFill="1" applyAlignment="1" applyProtection="1">
      <alignment vertical="center" wrapText="1"/>
      <protection hidden="1"/>
    </xf>
    <xf numFmtId="37" fontId="3" fillId="61" borderId="0" xfId="83" applyFont="1" applyFill="1" applyAlignment="1" applyProtection="1">
      <alignment vertical="center" wrapText="1"/>
      <protection hidden="1"/>
    </xf>
    <xf numFmtId="37" fontId="8" fillId="61" borderId="0" xfId="83" applyFont="1" applyFill="1" applyAlignment="1" applyProtection="1">
      <alignment vertical="center" wrapText="1"/>
      <protection hidden="1"/>
    </xf>
    <xf numFmtId="172" fontId="77" fillId="62" borderId="27" xfId="83" applyNumberFormat="1" applyFont="1" applyFill="1" applyBorder="1" applyAlignment="1" applyProtection="1" quotePrefix="1">
      <alignment horizontal="right" vertical="center" wrapText="1"/>
      <protection/>
    </xf>
    <xf numFmtId="0" fontId="12" fillId="61" borderId="32" xfId="0" applyFont="1" applyFill="1" applyBorder="1" applyAlignment="1">
      <alignment horizontal="left" wrapText="1"/>
    </xf>
    <xf numFmtId="203" fontId="47" fillId="61" borderId="0" xfId="0" applyNumberFormat="1" applyFont="1" applyFill="1" applyBorder="1" applyAlignment="1">
      <alignment wrapText="1"/>
    </xf>
    <xf numFmtId="200" fontId="12" fillId="61" borderId="0" xfId="0" applyNumberFormat="1" applyFont="1" applyFill="1" applyBorder="1" applyAlignment="1">
      <alignment wrapText="1"/>
    </xf>
    <xf numFmtId="197" fontId="12" fillId="61" borderId="33" xfId="87" applyNumberFormat="1" applyFont="1" applyFill="1" applyBorder="1" applyAlignment="1">
      <alignment wrapText="1"/>
    </xf>
    <xf numFmtId="0" fontId="12" fillId="61" borderId="0" xfId="0" applyFont="1" applyFill="1" applyAlignment="1">
      <alignment/>
    </xf>
    <xf numFmtId="0" fontId="0" fillId="61" borderId="32" xfId="0" applyFont="1" applyFill="1" applyBorder="1" applyAlignment="1">
      <alignment horizontal="left" wrapText="1"/>
    </xf>
    <xf numFmtId="204" fontId="0" fillId="61" borderId="0" xfId="0" applyNumberFormat="1" applyFont="1" applyFill="1" applyBorder="1" applyAlignment="1">
      <alignment wrapText="1"/>
    </xf>
    <xf numFmtId="197" fontId="0" fillId="61" borderId="33" xfId="87" applyNumberFormat="1" applyFont="1" applyFill="1" applyBorder="1" applyAlignment="1">
      <alignment wrapText="1"/>
    </xf>
    <xf numFmtId="200" fontId="0" fillId="61" borderId="0" xfId="0" applyNumberFormat="1" applyFont="1" applyFill="1" applyBorder="1" applyAlignment="1">
      <alignment wrapText="1"/>
    </xf>
    <xf numFmtId="0" fontId="12" fillId="61" borderId="34" xfId="0" applyFont="1" applyFill="1" applyBorder="1" applyAlignment="1">
      <alignment horizontal="left" wrapText="1"/>
    </xf>
    <xf numFmtId="203" fontId="48" fillId="61" borderId="27" xfId="0" applyNumberFormat="1" applyFont="1" applyFill="1" applyBorder="1" applyAlignment="1">
      <alignment wrapText="1"/>
    </xf>
    <xf numFmtId="200" fontId="12" fillId="61" borderId="27" xfId="0" applyNumberFormat="1" applyFont="1" applyFill="1" applyBorder="1" applyAlignment="1">
      <alignment wrapText="1"/>
    </xf>
    <xf numFmtId="193" fontId="12" fillId="61" borderId="35" xfId="87" applyNumberFormat="1" applyFont="1" applyFill="1" applyBorder="1" applyAlignment="1">
      <alignment wrapText="1"/>
    </xf>
    <xf numFmtId="184" fontId="12" fillId="61" borderId="0" xfId="0" applyNumberFormat="1" applyFont="1" applyFill="1" applyBorder="1" applyAlignment="1">
      <alignment wrapText="1"/>
    </xf>
    <xf numFmtId="188" fontId="12" fillId="61" borderId="33" xfId="0" applyNumberFormat="1" applyFont="1" applyFill="1" applyBorder="1" applyAlignment="1">
      <alignment wrapText="1"/>
    </xf>
    <xf numFmtId="188" fontId="0" fillId="61" borderId="33" xfId="0" applyNumberFormat="1" applyFont="1" applyFill="1" applyBorder="1" applyAlignment="1">
      <alignment wrapText="1"/>
    </xf>
    <xf numFmtId="0" fontId="47" fillId="61" borderId="32" xfId="0" applyFont="1" applyFill="1" applyBorder="1" applyAlignment="1" quotePrefix="1">
      <alignment horizontal="right" wrapText="1"/>
    </xf>
    <xf numFmtId="200" fontId="47" fillId="61" borderId="0" xfId="0" applyNumberFormat="1" applyFont="1" applyFill="1" applyBorder="1" applyAlignment="1">
      <alignment wrapText="1"/>
    </xf>
    <xf numFmtId="188" fontId="47" fillId="61" borderId="33" xfId="0" applyNumberFormat="1" applyFont="1" applyFill="1" applyBorder="1" applyAlignment="1">
      <alignment wrapText="1"/>
    </xf>
    <xf numFmtId="0" fontId="0" fillId="61" borderId="36" xfId="0" applyFont="1" applyFill="1" applyBorder="1" applyAlignment="1">
      <alignment horizontal="left" wrapText="1"/>
    </xf>
    <xf numFmtId="200" fontId="47" fillId="61" borderId="29" xfId="0" applyNumberFormat="1" applyFont="1" applyFill="1" applyBorder="1" applyAlignment="1">
      <alignment wrapText="1"/>
    </xf>
    <xf numFmtId="197" fontId="0" fillId="61" borderId="37" xfId="87" applyNumberFormat="1" applyFont="1" applyFill="1" applyBorder="1" applyAlignment="1">
      <alignment wrapText="1"/>
    </xf>
    <xf numFmtId="0" fontId="0" fillId="61" borderId="0" xfId="0" applyFont="1" applyFill="1" applyAlignment="1">
      <alignment horizontal="left"/>
    </xf>
    <xf numFmtId="0" fontId="0" fillId="61" borderId="0" xfId="0" applyFont="1" applyFill="1" applyBorder="1" applyAlignment="1">
      <alignment wrapText="1"/>
    </xf>
    <xf numFmtId="187" fontId="0" fillId="61" borderId="0" xfId="0" applyNumberFormat="1" applyFont="1" applyFill="1" applyBorder="1" applyAlignment="1">
      <alignment wrapText="1"/>
    </xf>
    <xf numFmtId="188" fontId="0" fillId="61" borderId="0" xfId="0" applyNumberFormat="1" applyFont="1" applyFill="1" applyBorder="1" applyAlignment="1">
      <alignment wrapText="1"/>
    </xf>
    <xf numFmtId="180" fontId="12" fillId="61" borderId="0" xfId="0" applyNumberFormat="1" applyFont="1" applyFill="1" applyBorder="1" applyAlignment="1">
      <alignment wrapText="1"/>
    </xf>
    <xf numFmtId="184" fontId="0" fillId="61" borderId="29" xfId="0" applyNumberFormat="1" applyFont="1" applyFill="1" applyBorder="1" applyAlignment="1">
      <alignment wrapText="1"/>
    </xf>
    <xf numFmtId="49" fontId="0" fillId="61" borderId="29" xfId="0" applyNumberFormat="1" applyFont="1" applyFill="1" applyBorder="1" applyAlignment="1">
      <alignment horizontal="right" vertical="center" wrapText="1"/>
    </xf>
    <xf numFmtId="0" fontId="0" fillId="61" borderId="37" xfId="0" applyFont="1" applyFill="1" applyBorder="1" applyAlignment="1">
      <alignment/>
    </xf>
    <xf numFmtId="0" fontId="79" fillId="63" borderId="34" xfId="0" applyFont="1" applyFill="1" applyBorder="1" applyAlignment="1">
      <alignment horizontal="left" vertical="center" wrapText="1"/>
    </xf>
    <xf numFmtId="0" fontId="79" fillId="63" borderId="27" xfId="0" applyNumberFormat="1" applyFont="1" applyFill="1" applyBorder="1" applyAlignment="1">
      <alignment horizontal="center" vertical="center" wrapText="1"/>
    </xf>
    <xf numFmtId="15" fontId="80" fillId="63" borderId="27" xfId="0" applyNumberFormat="1" applyFont="1" applyFill="1" applyBorder="1" applyAlignment="1">
      <alignment horizontal="center" vertical="center" wrapText="1"/>
    </xf>
    <xf numFmtId="0" fontId="80" fillId="63" borderId="27" xfId="0" applyFont="1" applyFill="1" applyBorder="1" applyAlignment="1">
      <alignment horizontal="center" vertical="center" wrapText="1"/>
    </xf>
    <xf numFmtId="0" fontId="79" fillId="63" borderId="27" xfId="0" applyFont="1" applyFill="1" applyBorder="1" applyAlignment="1">
      <alignment horizontal="center" vertical="center" wrapText="1"/>
    </xf>
    <xf numFmtId="15" fontId="79" fillId="63" borderId="35" xfId="0" applyNumberFormat="1" applyFont="1" applyFill="1" applyBorder="1" applyAlignment="1">
      <alignment horizontal="center" vertical="center" wrapText="1"/>
    </xf>
    <xf numFmtId="0" fontId="79" fillId="63" borderId="35" xfId="0" applyFont="1" applyFill="1" applyBorder="1" applyAlignment="1">
      <alignment horizontal="center" vertical="center" wrapText="1"/>
    </xf>
    <xf numFmtId="0" fontId="80" fillId="63" borderId="34" xfId="0" applyFont="1" applyFill="1" applyBorder="1" applyAlignment="1">
      <alignment horizontal="left" vertical="center" wrapText="1"/>
    </xf>
    <xf numFmtId="194" fontId="9" fillId="61" borderId="0" xfId="0" applyNumberFormat="1" applyFont="1" applyFill="1" applyBorder="1" applyAlignment="1">
      <alignment wrapText="1"/>
    </xf>
    <xf numFmtId="181" fontId="10" fillId="61" borderId="0" xfId="0" applyNumberFormat="1" applyFont="1" applyFill="1" applyBorder="1" applyAlignment="1">
      <alignment wrapText="1"/>
    </xf>
    <xf numFmtId="182" fontId="10" fillId="61" borderId="0" xfId="0" applyNumberFormat="1" applyFont="1" applyFill="1" applyBorder="1" applyAlignment="1">
      <alignment wrapText="1"/>
    </xf>
    <xf numFmtId="180" fontId="9" fillId="61" borderId="27" xfId="0" applyNumberFormat="1" applyFont="1" applyFill="1" applyBorder="1" applyAlignment="1">
      <alignment wrapText="1"/>
    </xf>
    <xf numFmtId="185" fontId="9" fillId="61" borderId="0" xfId="0" applyNumberFormat="1" applyFont="1" applyFill="1" applyBorder="1" applyAlignment="1">
      <alignment wrapText="1"/>
    </xf>
    <xf numFmtId="185" fontId="10" fillId="61" borderId="0" xfId="0" applyNumberFormat="1" applyFont="1" applyFill="1" applyBorder="1" applyAlignment="1">
      <alignment wrapText="1"/>
    </xf>
    <xf numFmtId="199" fontId="13" fillId="61" borderId="0" xfId="79" applyNumberFormat="1" applyFont="1" applyFill="1" applyBorder="1" applyAlignment="1">
      <alignment wrapText="1"/>
    </xf>
    <xf numFmtId="185" fontId="10" fillId="61" borderId="29" xfId="0" applyNumberFormat="1" applyFont="1" applyFill="1" applyBorder="1" applyAlignment="1">
      <alignment wrapText="1"/>
    </xf>
    <xf numFmtId="0" fontId="9" fillId="61" borderId="32" xfId="0" applyFont="1" applyFill="1" applyBorder="1" applyAlignment="1">
      <alignment horizontal="left" wrapText="1"/>
    </xf>
    <xf numFmtId="203" fontId="13" fillId="61" borderId="0" xfId="0" applyNumberFormat="1" applyFont="1" applyFill="1" applyBorder="1" applyAlignment="1">
      <alignment wrapText="1"/>
    </xf>
    <xf numFmtId="200" fontId="9" fillId="61" borderId="0" xfId="0" applyNumberFormat="1" applyFont="1" applyFill="1" applyBorder="1" applyAlignment="1">
      <alignment wrapText="1"/>
    </xf>
    <xf numFmtId="197" fontId="9" fillId="61" borderId="33" xfId="87" applyNumberFormat="1" applyFont="1" applyFill="1" applyBorder="1" applyAlignment="1">
      <alignment wrapText="1"/>
    </xf>
    <xf numFmtId="0" fontId="10" fillId="61" borderId="32" xfId="0" applyFont="1" applyFill="1" applyBorder="1" applyAlignment="1">
      <alignment horizontal="left" wrapText="1"/>
    </xf>
    <xf numFmtId="204" fontId="10" fillId="61" borderId="0" xfId="0" applyNumberFormat="1" applyFont="1" applyFill="1" applyBorder="1" applyAlignment="1">
      <alignment wrapText="1"/>
    </xf>
    <xf numFmtId="197" fontId="10" fillId="61" borderId="33" xfId="87" applyNumberFormat="1" applyFont="1" applyFill="1" applyBorder="1" applyAlignment="1">
      <alignment wrapText="1"/>
    </xf>
    <xf numFmtId="200" fontId="10" fillId="61" borderId="0" xfId="0" applyNumberFormat="1" applyFont="1" applyFill="1" applyBorder="1" applyAlignment="1">
      <alignment wrapText="1"/>
    </xf>
    <xf numFmtId="0" fontId="9" fillId="61" borderId="34" xfId="0" applyFont="1" applyFill="1" applyBorder="1" applyAlignment="1">
      <alignment horizontal="left" wrapText="1"/>
    </xf>
    <xf numFmtId="194" fontId="9" fillId="61" borderId="27" xfId="0" applyNumberFormat="1" applyFont="1" applyFill="1" applyBorder="1" applyAlignment="1">
      <alignment wrapText="1"/>
    </xf>
    <xf numFmtId="203" fontId="14" fillId="61" borderId="27" xfId="0" applyNumberFormat="1" applyFont="1" applyFill="1" applyBorder="1" applyAlignment="1">
      <alignment wrapText="1"/>
    </xf>
    <xf numFmtId="200" fontId="9" fillId="61" borderId="27" xfId="0" applyNumberFormat="1" applyFont="1" applyFill="1" applyBorder="1" applyAlignment="1">
      <alignment wrapText="1"/>
    </xf>
    <xf numFmtId="193" fontId="9" fillId="61" borderId="35" xfId="87" applyNumberFormat="1" applyFont="1" applyFill="1" applyBorder="1" applyAlignment="1">
      <alignment wrapText="1"/>
    </xf>
    <xf numFmtId="180" fontId="9" fillId="61" borderId="0" xfId="0" applyNumberFormat="1" applyFont="1" applyFill="1" applyBorder="1" applyAlignment="1">
      <alignment wrapText="1"/>
    </xf>
    <xf numFmtId="188" fontId="9" fillId="61" borderId="33" xfId="0" applyNumberFormat="1" applyFont="1" applyFill="1" applyBorder="1" applyAlignment="1">
      <alignment wrapText="1"/>
    </xf>
    <xf numFmtId="199" fontId="10" fillId="61" borderId="0" xfId="79" applyNumberFormat="1" applyFont="1" applyFill="1" applyBorder="1" applyAlignment="1">
      <alignment wrapText="1"/>
    </xf>
    <xf numFmtId="188" fontId="10" fillId="61" borderId="33" xfId="0" applyNumberFormat="1" applyFont="1" applyFill="1" applyBorder="1" applyAlignment="1">
      <alignment wrapText="1"/>
    </xf>
    <xf numFmtId="0" fontId="10" fillId="61" borderId="36" xfId="0" applyFont="1" applyFill="1" applyBorder="1" applyAlignment="1">
      <alignment horizontal="left" wrapText="1"/>
    </xf>
    <xf numFmtId="199" fontId="10" fillId="61" borderId="29" xfId="79" applyNumberFormat="1" applyFont="1" applyFill="1" applyBorder="1" applyAlignment="1">
      <alignment wrapText="1"/>
    </xf>
    <xf numFmtId="200" fontId="10" fillId="61" borderId="29" xfId="0" applyNumberFormat="1" applyFont="1" applyFill="1" applyBorder="1" applyAlignment="1">
      <alignment wrapText="1"/>
    </xf>
    <xf numFmtId="188" fontId="10" fillId="61" borderId="37" xfId="0" applyNumberFormat="1" applyFont="1" applyFill="1" applyBorder="1" applyAlignment="1">
      <alignment wrapText="1"/>
    </xf>
    <xf numFmtId="180" fontId="12" fillId="61" borderId="0" xfId="0" applyNumberFormat="1" applyFont="1" applyFill="1" applyAlignment="1">
      <alignment/>
    </xf>
    <xf numFmtId="194" fontId="12" fillId="61" borderId="0" xfId="0" applyNumberFormat="1" applyFont="1" applyFill="1" applyAlignment="1">
      <alignment/>
    </xf>
    <xf numFmtId="180" fontId="0" fillId="61" borderId="0" xfId="0" applyNumberFormat="1" applyFill="1" applyAlignment="1">
      <alignment/>
    </xf>
    <xf numFmtId="184" fontId="13" fillId="61" borderId="29" xfId="0" applyNumberFormat="1" applyFont="1" applyFill="1" applyBorder="1" applyAlignment="1">
      <alignment wrapText="1"/>
    </xf>
    <xf numFmtId="49" fontId="13" fillId="61" borderId="29" xfId="0" applyNumberFormat="1" applyFont="1" applyFill="1" applyBorder="1" applyAlignment="1">
      <alignment horizontal="right" wrapText="1"/>
    </xf>
    <xf numFmtId="0" fontId="0" fillId="61" borderId="37" xfId="0" applyFill="1" applyBorder="1" applyAlignment="1">
      <alignment/>
    </xf>
    <xf numFmtId="0" fontId="0" fillId="61" borderId="0" xfId="0" applyFill="1" applyAlignment="1">
      <alignment horizontal="left"/>
    </xf>
    <xf numFmtId="0" fontId="80" fillId="64" borderId="34" xfId="0" applyFont="1" applyFill="1" applyBorder="1" applyAlignment="1">
      <alignment horizontal="left" vertical="center" wrapText="1"/>
    </xf>
    <xf numFmtId="0" fontId="79" fillId="64" borderId="27" xfId="0" applyNumberFormat="1" applyFont="1" applyFill="1" applyBorder="1" applyAlignment="1">
      <alignment horizontal="center" vertical="center" wrapText="1"/>
    </xf>
    <xf numFmtId="0" fontId="79" fillId="64" borderId="27" xfId="0" applyFont="1" applyFill="1" applyBorder="1" applyAlignment="1">
      <alignment horizontal="center" vertical="center" wrapText="1"/>
    </xf>
    <xf numFmtId="0" fontId="79" fillId="64" borderId="35" xfId="0" applyFont="1" applyFill="1" applyBorder="1" applyAlignment="1">
      <alignment horizontal="center" vertical="center" wrapText="1"/>
    </xf>
    <xf numFmtId="0" fontId="79" fillId="64" borderId="34" xfId="0" applyFont="1" applyFill="1" applyBorder="1" applyAlignment="1">
      <alignment horizontal="left" vertical="center" wrapText="1"/>
    </xf>
    <xf numFmtId="15" fontId="80" fillId="64" borderId="27" xfId="0" applyNumberFormat="1" applyFont="1" applyFill="1" applyBorder="1" applyAlignment="1">
      <alignment horizontal="center" vertical="center" wrapText="1"/>
    </xf>
    <xf numFmtId="0" fontId="80" fillId="64" borderId="27" xfId="0" applyFont="1" applyFill="1" applyBorder="1" applyAlignment="1">
      <alignment horizontal="center" vertical="center" wrapText="1"/>
    </xf>
    <xf numFmtId="15" fontId="79" fillId="64" borderId="35" xfId="0" applyNumberFormat="1" applyFont="1" applyFill="1" applyBorder="1" applyAlignment="1">
      <alignment horizontal="center" vertical="center" wrapText="1"/>
    </xf>
    <xf numFmtId="197" fontId="9" fillId="61" borderId="33" xfId="0" applyNumberFormat="1" applyFont="1" applyFill="1" applyBorder="1" applyAlignment="1">
      <alignment wrapText="1"/>
    </xf>
    <xf numFmtId="197" fontId="9" fillId="61" borderId="35" xfId="87" applyNumberFormat="1" applyFont="1" applyFill="1" applyBorder="1" applyAlignment="1">
      <alignment wrapText="1"/>
    </xf>
    <xf numFmtId="197" fontId="10" fillId="61" borderId="33" xfId="0" applyNumberFormat="1" applyFont="1" applyFill="1" applyBorder="1" applyAlignment="1">
      <alignment wrapText="1"/>
    </xf>
    <xf numFmtId="0" fontId="10" fillId="61" borderId="0" xfId="0" applyFont="1" applyFill="1" applyBorder="1" applyAlignment="1">
      <alignment wrapText="1"/>
    </xf>
    <xf numFmtId="0" fontId="10" fillId="61" borderId="32" xfId="0" applyFont="1" applyFill="1" applyBorder="1" applyAlignment="1">
      <alignment horizontal="right" wrapText="1"/>
    </xf>
    <xf numFmtId="180" fontId="10" fillId="61" borderId="0" xfId="0" applyNumberFormat="1" applyFont="1" applyFill="1" applyBorder="1" applyAlignment="1">
      <alignment wrapText="1"/>
    </xf>
    <xf numFmtId="0" fontId="10" fillId="61" borderId="36" xfId="0" applyFont="1" applyFill="1" applyBorder="1" applyAlignment="1">
      <alignment horizontal="right" wrapText="1"/>
    </xf>
    <xf numFmtId="180" fontId="10" fillId="61" borderId="29" xfId="0" applyNumberFormat="1" applyFont="1" applyFill="1" applyBorder="1" applyAlignment="1">
      <alignment wrapText="1"/>
    </xf>
    <xf numFmtId="197" fontId="10" fillId="61" borderId="37" xfId="0" applyNumberFormat="1" applyFont="1" applyFill="1" applyBorder="1" applyAlignment="1">
      <alignment wrapText="1"/>
    </xf>
    <xf numFmtId="184" fontId="10" fillId="61" borderId="0" xfId="0" applyNumberFormat="1" applyFont="1" applyFill="1" applyBorder="1" applyAlignment="1">
      <alignment wrapText="1"/>
    </xf>
    <xf numFmtId="187" fontId="9" fillId="61" borderId="0" xfId="0" applyNumberFormat="1" applyFont="1" applyFill="1" applyBorder="1" applyAlignment="1">
      <alignment wrapText="1"/>
    </xf>
    <xf numFmtId="187" fontId="10" fillId="61" borderId="0" xfId="0" applyNumberFormat="1" applyFont="1" applyFill="1" applyBorder="1" applyAlignment="1">
      <alignment wrapText="1"/>
    </xf>
    <xf numFmtId="184" fontId="10" fillId="61" borderId="29" xfId="0" applyNumberFormat="1" applyFont="1" applyFill="1" applyBorder="1" applyAlignment="1">
      <alignment wrapText="1"/>
    </xf>
    <xf numFmtId="49" fontId="10" fillId="61" borderId="29" xfId="0" applyNumberFormat="1" applyFont="1" applyFill="1" applyBorder="1" applyAlignment="1">
      <alignment horizontal="right" wrapText="1"/>
    </xf>
    <xf numFmtId="0" fontId="79" fillId="62" borderId="34" xfId="0" applyFont="1" applyFill="1" applyBorder="1" applyAlignment="1">
      <alignment horizontal="left" vertical="center" wrapText="1"/>
    </xf>
    <xf numFmtId="0" fontId="79" fillId="62" borderId="27" xfId="0" applyNumberFormat="1" applyFont="1" applyFill="1" applyBorder="1" applyAlignment="1">
      <alignment horizontal="center" vertical="center" wrapText="1"/>
    </xf>
    <xf numFmtId="15" fontId="80" fillId="62" borderId="27" xfId="0" applyNumberFormat="1" applyFont="1" applyFill="1" applyBorder="1" applyAlignment="1">
      <alignment horizontal="center" vertical="center" wrapText="1"/>
    </xf>
    <xf numFmtId="0" fontId="80" fillId="62" borderId="27" xfId="0" applyFont="1" applyFill="1" applyBorder="1" applyAlignment="1">
      <alignment horizontal="center" vertical="center" wrapText="1"/>
    </xf>
    <xf numFmtId="0" fontId="79" fillId="62" borderId="27" xfId="0" applyFont="1" applyFill="1" applyBorder="1" applyAlignment="1">
      <alignment horizontal="center" vertical="center" wrapText="1"/>
    </xf>
    <xf numFmtId="15" fontId="79" fillId="62" borderId="35" xfId="0" applyNumberFormat="1" applyFont="1" applyFill="1" applyBorder="1" applyAlignment="1">
      <alignment horizontal="center" vertical="center" wrapText="1"/>
    </xf>
    <xf numFmtId="0" fontId="79" fillId="62" borderId="35" xfId="0" applyFont="1" applyFill="1" applyBorder="1" applyAlignment="1">
      <alignment horizontal="center" vertical="center" wrapText="1"/>
    </xf>
    <xf numFmtId="0" fontId="80" fillId="62" borderId="34" xfId="0" applyFont="1" applyFill="1" applyBorder="1" applyAlignment="1">
      <alignment horizontal="left" vertical="center" wrapText="1"/>
    </xf>
    <xf numFmtId="182" fontId="9" fillId="61" borderId="27" xfId="0" applyNumberFormat="1" applyFont="1" applyFill="1" applyBorder="1" applyAlignment="1">
      <alignment wrapText="1"/>
    </xf>
    <xf numFmtId="184" fontId="13" fillId="61" borderId="0" xfId="0" applyNumberFormat="1" applyFont="1" applyFill="1" applyBorder="1" applyAlignment="1">
      <alignment wrapText="1"/>
    </xf>
    <xf numFmtId="185" fontId="9" fillId="61" borderId="27" xfId="0" applyNumberFormat="1" applyFont="1" applyFill="1" applyBorder="1" applyAlignment="1">
      <alignment wrapText="1"/>
    </xf>
    <xf numFmtId="184" fontId="14" fillId="61" borderId="27" xfId="0" applyNumberFormat="1" applyFont="1" applyFill="1" applyBorder="1" applyAlignment="1">
      <alignment wrapText="1"/>
    </xf>
    <xf numFmtId="197" fontId="9" fillId="61" borderId="35" xfId="0" applyNumberFormat="1" applyFont="1" applyFill="1" applyBorder="1" applyAlignment="1">
      <alignment wrapText="1"/>
    </xf>
    <xf numFmtId="182" fontId="12" fillId="61" borderId="0" xfId="0" applyNumberFormat="1" applyFont="1" applyFill="1" applyAlignment="1">
      <alignment/>
    </xf>
    <xf numFmtId="0" fontId="79" fillId="65" borderId="34" xfId="0" applyFont="1" applyFill="1" applyBorder="1" applyAlignment="1">
      <alignment horizontal="left" vertical="center" wrapText="1"/>
    </xf>
    <xf numFmtId="0" fontId="79" fillId="65" borderId="27" xfId="0" applyNumberFormat="1" applyFont="1" applyFill="1" applyBorder="1" applyAlignment="1">
      <alignment horizontal="center" vertical="center" wrapText="1"/>
    </xf>
    <xf numFmtId="15" fontId="80" fillId="65" borderId="27" xfId="0" applyNumberFormat="1" applyFont="1" applyFill="1" applyBorder="1" applyAlignment="1">
      <alignment horizontal="center" vertical="center" wrapText="1"/>
    </xf>
    <xf numFmtId="0" fontId="80" fillId="65" borderId="27" xfId="0" applyFont="1" applyFill="1" applyBorder="1" applyAlignment="1">
      <alignment horizontal="center" vertical="center" wrapText="1"/>
    </xf>
    <xf numFmtId="0" fontId="79" fillId="65" borderId="27" xfId="0" applyFont="1" applyFill="1" applyBorder="1" applyAlignment="1">
      <alignment horizontal="center" vertical="center" wrapText="1"/>
    </xf>
    <xf numFmtId="15" fontId="79" fillId="65" borderId="35" xfId="0" applyNumberFormat="1" applyFont="1" applyFill="1" applyBorder="1" applyAlignment="1">
      <alignment horizontal="center" vertical="center" wrapText="1"/>
    </xf>
    <xf numFmtId="0" fontId="80" fillId="65" borderId="34" xfId="0" applyFont="1" applyFill="1" applyBorder="1" applyAlignment="1">
      <alignment horizontal="left" vertical="center" wrapText="1"/>
    </xf>
    <xf numFmtId="0" fontId="79" fillId="65" borderId="35" xfId="0" applyFont="1" applyFill="1" applyBorder="1" applyAlignment="1">
      <alignment horizontal="center" vertical="center" wrapText="1"/>
    </xf>
    <xf numFmtId="0" fontId="10" fillId="61" borderId="29" xfId="0" applyFont="1" applyFill="1" applyBorder="1" applyAlignment="1">
      <alignment wrapText="1"/>
    </xf>
    <xf numFmtId="205" fontId="10" fillId="61" borderId="29" xfId="0" applyNumberFormat="1" applyFont="1" applyFill="1" applyBorder="1" applyAlignment="1">
      <alignment wrapText="1"/>
    </xf>
    <xf numFmtId="197" fontId="10" fillId="61" borderId="37" xfId="87" applyNumberFormat="1" applyFont="1" applyFill="1" applyBorder="1" applyAlignment="1">
      <alignment wrapText="1"/>
    </xf>
    <xf numFmtId="0" fontId="79" fillId="66" borderId="34" xfId="0" applyFont="1" applyFill="1" applyBorder="1" applyAlignment="1">
      <alignment horizontal="left" vertical="center" wrapText="1"/>
    </xf>
    <xf numFmtId="0" fontId="79" fillId="66" borderId="27" xfId="0" applyNumberFormat="1" applyFont="1" applyFill="1" applyBorder="1" applyAlignment="1">
      <alignment horizontal="center" vertical="center" wrapText="1"/>
    </xf>
    <xf numFmtId="15" fontId="80" fillId="66" borderId="27" xfId="0" applyNumberFormat="1" applyFont="1" applyFill="1" applyBorder="1" applyAlignment="1">
      <alignment horizontal="center" vertical="center" wrapText="1"/>
    </xf>
    <xf numFmtId="0" fontId="80" fillId="66" borderId="27" xfId="0" applyFont="1" applyFill="1" applyBorder="1" applyAlignment="1">
      <alignment horizontal="center" vertical="center" wrapText="1"/>
    </xf>
    <xf numFmtId="0" fontId="79" fillId="66" borderId="27" xfId="0" applyFont="1" applyFill="1" applyBorder="1" applyAlignment="1">
      <alignment horizontal="center" vertical="center" wrapText="1"/>
    </xf>
    <xf numFmtId="15" fontId="79" fillId="66" borderId="35" xfId="0" applyNumberFormat="1" applyFont="1" applyFill="1" applyBorder="1" applyAlignment="1">
      <alignment horizontal="center" vertical="center" wrapText="1"/>
    </xf>
    <xf numFmtId="0" fontId="79" fillId="66" borderId="35" xfId="0" applyFont="1" applyFill="1" applyBorder="1" applyAlignment="1">
      <alignment horizontal="center" vertical="center" wrapText="1"/>
    </xf>
    <xf numFmtId="0" fontId="80" fillId="66" borderId="34" xfId="0" applyFont="1" applyFill="1" applyBorder="1" applyAlignment="1">
      <alignment horizontal="left" vertical="center" wrapText="1"/>
    </xf>
    <xf numFmtId="191" fontId="1" fillId="61" borderId="0" xfId="83" applyNumberFormat="1" applyFont="1" applyFill="1" applyBorder="1" applyProtection="1">
      <alignment/>
      <protection locked="0"/>
    </xf>
    <xf numFmtId="191" fontId="5" fillId="61" borderId="0" xfId="83" applyNumberFormat="1" applyFont="1" applyFill="1" applyBorder="1" applyProtection="1">
      <alignment/>
      <protection locked="0"/>
    </xf>
    <xf numFmtId="191" fontId="3" fillId="61" borderId="0" xfId="83" applyNumberFormat="1" applyFont="1" applyFill="1" applyProtection="1">
      <alignment/>
      <protection hidden="1"/>
    </xf>
    <xf numFmtId="191" fontId="6" fillId="61" borderId="27" xfId="83" applyNumberFormat="1" applyFont="1" applyFill="1" applyBorder="1" applyProtection="1">
      <alignment/>
      <protection locked="0"/>
    </xf>
    <xf numFmtId="191" fontId="6" fillId="61" borderId="0" xfId="83" applyNumberFormat="1" applyFont="1" applyFill="1" applyBorder="1" applyProtection="1">
      <alignment/>
      <protection locked="0"/>
    </xf>
    <xf numFmtId="191" fontId="3" fillId="61" borderId="0" xfId="83" applyNumberFormat="1" applyFont="1" applyFill="1" applyAlignment="1" applyProtection="1">
      <alignment horizontal="right"/>
      <protection hidden="1"/>
    </xf>
    <xf numFmtId="191" fontId="4" fillId="61" borderId="0" xfId="83" applyNumberFormat="1" applyFont="1" applyFill="1" applyAlignment="1" applyProtection="1">
      <alignment horizontal="right"/>
      <protection hidden="1"/>
    </xf>
    <xf numFmtId="191" fontId="1" fillId="61" borderId="29" xfId="83" applyNumberFormat="1" applyFont="1" applyFill="1" applyBorder="1" applyProtection="1">
      <alignment/>
      <protection locked="0"/>
    </xf>
    <xf numFmtId="227" fontId="1" fillId="61" borderId="0" xfId="83" applyNumberFormat="1" applyFont="1" applyFill="1" applyBorder="1" applyProtection="1">
      <alignment/>
      <protection locked="0"/>
    </xf>
    <xf numFmtId="227" fontId="1" fillId="61" borderId="29" xfId="83" applyNumberFormat="1" applyFont="1" applyFill="1" applyBorder="1" applyProtection="1">
      <alignment/>
      <protection locked="0"/>
    </xf>
    <xf numFmtId="227" fontId="1" fillId="61" borderId="28" xfId="83" applyNumberFormat="1" applyFont="1" applyFill="1" applyBorder="1" applyProtection="1">
      <alignment/>
      <protection locked="0"/>
    </xf>
    <xf numFmtId="194" fontId="45" fillId="61" borderId="0" xfId="83" applyNumberFormat="1" applyFont="1" applyFill="1" applyBorder="1" applyAlignment="1" applyProtection="1">
      <alignment horizontal="right" vertical="center"/>
      <protection hidden="1"/>
    </xf>
    <xf numFmtId="194" fontId="2" fillId="60" borderId="27" xfId="83" applyNumberFormat="1" applyFont="1" applyFill="1" applyBorder="1" applyAlignment="1" applyProtection="1">
      <alignment vertical="center"/>
      <protection hidden="1"/>
    </xf>
    <xf numFmtId="194" fontId="3" fillId="61" borderId="0" xfId="83" applyNumberFormat="1" applyFont="1" applyFill="1" applyBorder="1" applyAlignment="1" applyProtection="1">
      <alignment vertical="center"/>
      <protection hidden="1"/>
    </xf>
    <xf numFmtId="194" fontId="45" fillId="61" borderId="0" xfId="83" applyNumberFormat="1" applyFont="1" applyFill="1" applyBorder="1" applyAlignment="1" applyProtection="1">
      <alignment vertical="center"/>
      <protection hidden="1"/>
    </xf>
    <xf numFmtId="194" fontId="2" fillId="15" borderId="38" xfId="83" applyNumberFormat="1" applyFont="1" applyFill="1" applyBorder="1" applyAlignment="1" applyProtection="1">
      <alignment horizontal="right" vertical="center"/>
      <protection hidden="1"/>
    </xf>
    <xf numFmtId="194" fontId="3" fillId="61" borderId="31" xfId="83" applyNumberFormat="1" applyFont="1" applyFill="1" applyBorder="1" applyAlignment="1" applyProtection="1">
      <alignment vertical="center"/>
      <protection hidden="1"/>
    </xf>
    <xf numFmtId="194" fontId="45" fillId="61" borderId="29" xfId="83" applyNumberFormat="1" applyFont="1" applyFill="1" applyBorder="1" applyAlignment="1" applyProtection="1">
      <alignment vertical="center"/>
      <protection hidden="1"/>
    </xf>
    <xf numFmtId="194" fontId="45" fillId="61" borderId="39" xfId="83" applyNumberFormat="1" applyFont="1" applyFill="1" applyBorder="1" applyAlignment="1" applyProtection="1">
      <alignment vertical="center"/>
      <protection hidden="1"/>
    </xf>
    <xf numFmtId="194" fontId="45" fillId="61" borderId="0" xfId="83" applyNumberFormat="1" applyFont="1" applyFill="1" applyBorder="1" applyAlignment="1" applyProtection="1" quotePrefix="1">
      <alignment horizontal="right" vertical="center"/>
      <protection hidden="1"/>
    </xf>
    <xf numFmtId="194" fontId="45" fillId="61" borderId="29" xfId="83" applyNumberFormat="1" applyFont="1" applyFill="1" applyBorder="1" applyAlignment="1" applyProtection="1" quotePrefix="1">
      <alignment horizontal="right" vertical="center"/>
      <protection hidden="1"/>
    </xf>
    <xf numFmtId="194" fontId="6" fillId="15" borderId="27" xfId="0" applyNumberFormat="1" applyFont="1" applyFill="1" applyBorder="1" applyAlignment="1">
      <alignment horizontal="right" vertical="center" wrapText="1"/>
    </xf>
    <xf numFmtId="37" fontId="3" fillId="61" borderId="27" xfId="83" applyFont="1" applyFill="1" applyBorder="1" applyAlignment="1" applyProtection="1">
      <alignment horizontal="left" vertical="center"/>
      <protection hidden="1"/>
    </xf>
    <xf numFmtId="194" fontId="2" fillId="61" borderId="0" xfId="83" applyNumberFormat="1" applyFont="1" applyFill="1" applyBorder="1" applyAlignment="1" applyProtection="1">
      <alignment vertical="center"/>
      <protection hidden="1"/>
    </xf>
    <xf numFmtId="37" fontId="3" fillId="61" borderId="27" xfId="83" applyFont="1" applyFill="1" applyBorder="1" applyAlignment="1" applyProtection="1">
      <alignment horizontal="left" vertical="center" wrapText="1"/>
      <protection hidden="1"/>
    </xf>
  </cellXfs>
  <cellStyles count="1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Hyperlink" xfId="63"/>
    <cellStyle name="Followed Hyperlink" xfId="64"/>
    <cellStyle name="Colore 1" xfId="65"/>
    <cellStyle name="Colore 2" xfId="66"/>
    <cellStyle name="Colore 3" xfId="67"/>
    <cellStyle name="Colore 4" xfId="68"/>
    <cellStyle name="Colore 5" xfId="69"/>
    <cellStyle name="Colore 6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Linked Cell" xfId="78"/>
    <cellStyle name="Comma" xfId="79"/>
    <cellStyle name="Comma [0]" xfId="80"/>
    <cellStyle name="Neutral" xfId="81"/>
    <cellStyle name="Neutrale" xfId="82"/>
    <cellStyle name="Normal_Cons_HERA_mar04_Poli_7tris" xfId="83"/>
    <cellStyle name="Nota" xfId="84"/>
    <cellStyle name="Note" xfId="85"/>
    <cellStyle name="Output" xfId="86"/>
    <cellStyle name="Percent" xfId="87"/>
    <cellStyle name="SAPBEXaggData" xfId="88"/>
    <cellStyle name="SAPBEXaggDataEmph" xfId="89"/>
    <cellStyle name="SAPBEXaggExc1" xfId="90"/>
    <cellStyle name="SAPBEXaggExc1Emph" xfId="91"/>
    <cellStyle name="SAPBEXaggExc2" xfId="92"/>
    <cellStyle name="SAPBEXaggExc2Emph" xfId="93"/>
    <cellStyle name="SAPBEXaggItem" xfId="94"/>
    <cellStyle name="SAPBEXaggItemX" xfId="95"/>
    <cellStyle name="SAPBEXbackground" xfId="96"/>
    <cellStyle name="SAPBEXchaText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Data" xfId="111"/>
    <cellStyle name="SAPBEXheaderItem" xfId="112"/>
    <cellStyle name="SAPBEXheaderRowOne" xfId="113"/>
    <cellStyle name="SAPBEXheaderRowThree" xfId="114"/>
    <cellStyle name="SAPBEXheaderRowTwo" xfId="115"/>
    <cellStyle name="SAPBEXheaderSingleRow" xfId="116"/>
    <cellStyle name="SAPBEXheaderText" xfId="117"/>
    <cellStyle name="SAPBEXHLevel0" xfId="118"/>
    <cellStyle name="SAPBEXHLevel0X" xfId="119"/>
    <cellStyle name="SAPBEXHLevel1" xfId="120"/>
    <cellStyle name="SAPBEXHLevel1X" xfId="121"/>
    <cellStyle name="SAPBEXHLevel2" xfId="122"/>
    <cellStyle name="SAPBEXHLevel2X" xfId="123"/>
    <cellStyle name="SAPBEXHLevel3" xfId="124"/>
    <cellStyle name="SAPBEXHLevel3X" xfId="125"/>
    <cellStyle name="SAPBEXresData" xfId="126"/>
    <cellStyle name="SAPBEXresDataEmph" xfId="127"/>
    <cellStyle name="SAPBEXresExc1" xfId="128"/>
    <cellStyle name="SAPBEXresExc1Emph" xfId="129"/>
    <cellStyle name="SAPBEXresExc2" xfId="130"/>
    <cellStyle name="SAPBEXresExc2Emph" xfId="131"/>
    <cellStyle name="SAPBEXresItem" xfId="132"/>
    <cellStyle name="SAPBEXresItemX" xfId="133"/>
    <cellStyle name="SAPBEXstdData" xfId="134"/>
    <cellStyle name="SAPBEXstdDataEmph" xfId="135"/>
    <cellStyle name="SAPBEXstdExc1" xfId="136"/>
    <cellStyle name="SAPBEXstdExc1Emph" xfId="137"/>
    <cellStyle name="SAPBEXstdExc2" xfId="138"/>
    <cellStyle name="SAPBEXstdExc2Emph" xfId="139"/>
    <cellStyle name="SAPBEXstdItem" xfId="140"/>
    <cellStyle name="SAPBEXstdItemHeader" xfId="141"/>
    <cellStyle name="SAPBEXstdItemLeft" xfId="142"/>
    <cellStyle name="SAPBEXstdItemLeftChart" xfId="143"/>
    <cellStyle name="SAPBEXstdItemX" xfId="144"/>
    <cellStyle name="SAPBEXsubData" xfId="145"/>
    <cellStyle name="SAPBEXsubDataEmph" xfId="146"/>
    <cellStyle name="SAPBEXsubExc1" xfId="147"/>
    <cellStyle name="SAPBEXsubExc1Emph" xfId="148"/>
    <cellStyle name="SAPBEXsubExc2" xfId="149"/>
    <cellStyle name="SAPBEXsubExc2Emph" xfId="150"/>
    <cellStyle name="SAPBEXsubItem" xfId="151"/>
    <cellStyle name="SAPBEXtitle" xfId="152"/>
    <cellStyle name="SAPBEXundefined" xfId="153"/>
    <cellStyle name="Testo avviso" xfId="154"/>
    <cellStyle name="Testo descrittivo" xfId="155"/>
    <cellStyle name="Title" xfId="156"/>
    <cellStyle name="Titolo" xfId="157"/>
    <cellStyle name="Titolo 1" xfId="158"/>
    <cellStyle name="Titolo 2" xfId="159"/>
    <cellStyle name="Titolo 3" xfId="160"/>
    <cellStyle name="Titolo 4" xfId="161"/>
    <cellStyle name="Total" xfId="162"/>
    <cellStyle name="Totale" xfId="163"/>
    <cellStyle name="Valore non valido" xfId="164"/>
    <cellStyle name="Valore valido" xfId="165"/>
    <cellStyle name="Currency" xfId="166"/>
    <cellStyle name="Currency [0]" xfId="167"/>
    <cellStyle name="Warning Text" xfId="1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0</xdr:col>
      <xdr:colOff>1276350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0</xdr:col>
      <xdr:colOff>1247775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1.140625" style="12" customWidth="1"/>
    <col min="2" max="3" width="9.140625" style="12" customWidth="1"/>
    <col min="4" max="16384" width="9.140625" style="13" customWidth="1"/>
  </cols>
  <sheetData>
    <row r="3" ht="25.5" customHeight="1"/>
    <row r="4" spans="1:3" ht="13.5">
      <c r="A4" s="25" t="s">
        <v>1</v>
      </c>
      <c r="B4" s="26"/>
      <c r="C4" s="26"/>
    </row>
    <row r="5" spans="1:3" ht="13.5">
      <c r="A5" s="1" t="s">
        <v>97</v>
      </c>
      <c r="B5" s="5">
        <v>2016</v>
      </c>
      <c r="C5" s="5">
        <v>2017</v>
      </c>
    </row>
    <row r="6" spans="1:3" ht="13.5">
      <c r="A6" s="14" t="s">
        <v>2</v>
      </c>
      <c r="B6" s="168">
        <v>5131.3</v>
      </c>
      <c r="C6" s="168">
        <v>5612.1</v>
      </c>
    </row>
    <row r="7" spans="1:3" ht="12" customHeight="1">
      <c r="A7" s="14" t="s">
        <v>3</v>
      </c>
      <c r="B7" s="168">
        <v>0</v>
      </c>
      <c r="C7" s="168">
        <v>0</v>
      </c>
    </row>
    <row r="8" spans="1:3" ht="13.5">
      <c r="A8" s="14" t="s">
        <v>4</v>
      </c>
      <c r="B8" s="168">
        <v>430.2</v>
      </c>
      <c r="C8" s="168">
        <v>524.8</v>
      </c>
    </row>
    <row r="9" spans="1:3" ht="13.5">
      <c r="A9" s="15" t="s">
        <v>87</v>
      </c>
      <c r="B9" s="169">
        <v>0</v>
      </c>
      <c r="C9" s="169">
        <v>0</v>
      </c>
    </row>
    <row r="10" spans="1:3" ht="13.5">
      <c r="A10" s="15"/>
      <c r="B10" s="170"/>
      <c r="C10" s="170"/>
    </row>
    <row r="11" spans="1:3" ht="13.5">
      <c r="A11" s="14" t="s">
        <v>86</v>
      </c>
      <c r="B11" s="168">
        <v>-2176.8</v>
      </c>
      <c r="C11" s="168">
        <v>-2606.8</v>
      </c>
    </row>
    <row r="12" spans="1:3" ht="13.5">
      <c r="A12" s="14" t="s">
        <v>5</v>
      </c>
      <c r="B12" s="168">
        <v>-1896.7</v>
      </c>
      <c r="C12" s="168">
        <v>-1952.3</v>
      </c>
    </row>
    <row r="13" spans="1:3" ht="13.5">
      <c r="A13" s="14" t="s">
        <v>6</v>
      </c>
      <c r="B13" s="168">
        <v>-524.1</v>
      </c>
      <c r="C13" s="168">
        <v>-551.6</v>
      </c>
    </row>
    <row r="14" spans="1:3" ht="13.5">
      <c r="A14" s="14" t="s">
        <v>7</v>
      </c>
      <c r="B14" s="168">
        <v>-459.6</v>
      </c>
      <c r="C14" s="168">
        <v>-505.3</v>
      </c>
    </row>
    <row r="15" spans="1:3" ht="13.5">
      <c r="A15" s="14" t="s">
        <v>8</v>
      </c>
      <c r="B15" s="168">
        <v>-75</v>
      </c>
      <c r="C15" s="168">
        <v>-84.6</v>
      </c>
    </row>
    <row r="16" spans="1:3" ht="13.5">
      <c r="A16" s="14" t="s">
        <v>9</v>
      </c>
      <c r="B16" s="168">
        <v>27.8</v>
      </c>
      <c r="C16" s="168">
        <v>43</v>
      </c>
    </row>
    <row r="17" spans="1:3" ht="13.5">
      <c r="A17" s="14"/>
      <c r="B17" s="170"/>
      <c r="C17" s="170"/>
    </row>
    <row r="18" spans="1:3" ht="13.5">
      <c r="A18" s="16" t="s">
        <v>10</v>
      </c>
      <c r="B18" s="171">
        <f>SUM(B6:B16)</f>
        <v>457.09999999999974</v>
      </c>
      <c r="C18" s="171">
        <f>SUM(C6:C16)</f>
        <v>479.3000000000003</v>
      </c>
    </row>
    <row r="19" spans="1:3" ht="13.5">
      <c r="A19" s="14"/>
      <c r="B19" s="172"/>
      <c r="C19" s="172"/>
    </row>
    <row r="20" spans="1:3" ht="13.5">
      <c r="A20" s="14" t="s">
        <v>11</v>
      </c>
      <c r="B20" s="173">
        <v>13.8</v>
      </c>
      <c r="C20" s="173">
        <v>14.7</v>
      </c>
    </row>
    <row r="21" spans="1:3" ht="13.5">
      <c r="A21" s="14" t="s">
        <v>12</v>
      </c>
      <c r="B21" s="173">
        <v>80.1</v>
      </c>
      <c r="C21" s="173">
        <v>105</v>
      </c>
    </row>
    <row r="22" spans="1:3" ht="13.5">
      <c r="A22" s="14" t="s">
        <v>13</v>
      </c>
      <c r="B22" s="173">
        <v>-211.3</v>
      </c>
      <c r="C22" s="173">
        <v>-221.2</v>
      </c>
    </row>
    <row r="23" spans="1:3" ht="13.5">
      <c r="A23" s="15" t="s">
        <v>87</v>
      </c>
      <c r="B23" s="169">
        <v>0</v>
      </c>
      <c r="C23" s="169">
        <v>0</v>
      </c>
    </row>
    <row r="24" spans="1:3" ht="13.5">
      <c r="A24" s="14"/>
      <c r="B24" s="173"/>
      <c r="C24" s="173"/>
    </row>
    <row r="25" spans="1:3" ht="13.5">
      <c r="A25" s="17" t="s">
        <v>94</v>
      </c>
      <c r="B25" s="173">
        <v>0</v>
      </c>
      <c r="C25" s="173">
        <v>0</v>
      </c>
    </row>
    <row r="26" spans="1:3" ht="13.5">
      <c r="A26" s="14"/>
      <c r="B26" s="170"/>
      <c r="C26" s="170"/>
    </row>
    <row r="27" spans="1:3" ht="13.5">
      <c r="A27" s="16" t="s">
        <v>14</v>
      </c>
      <c r="B27" s="171">
        <f>SUM(B18:B25)</f>
        <v>339.69999999999976</v>
      </c>
      <c r="C27" s="171">
        <f>SUM(C18:C25)</f>
        <v>377.80000000000024</v>
      </c>
    </row>
    <row r="28" spans="1:3" ht="13.5">
      <c r="A28" s="18"/>
      <c r="B28" s="172"/>
      <c r="C28" s="172"/>
    </row>
    <row r="29" spans="1:3" ht="13.5">
      <c r="A29" s="14" t="s">
        <v>15</v>
      </c>
      <c r="B29" s="173">
        <v>-119.3</v>
      </c>
      <c r="C29" s="173">
        <v>-111.8</v>
      </c>
    </row>
    <row r="30" spans="1:3" ht="13.5">
      <c r="A30" s="15" t="s">
        <v>87</v>
      </c>
      <c r="B30" s="174">
        <v>0</v>
      </c>
      <c r="C30" s="174"/>
    </row>
    <row r="31" spans="1:3" ht="13.5">
      <c r="A31" s="15"/>
      <c r="B31" s="168"/>
      <c r="C31" s="168"/>
    </row>
    <row r="32" spans="1:3" ht="13.5">
      <c r="A32" s="14" t="s">
        <v>101</v>
      </c>
      <c r="B32" s="168">
        <v>0</v>
      </c>
      <c r="C32" s="168">
        <v>0.8</v>
      </c>
    </row>
    <row r="33" spans="1:3" ht="13.5">
      <c r="A33" s="16" t="s">
        <v>16</v>
      </c>
      <c r="B33" s="171">
        <f>SUM(B27:B29)</f>
        <v>220.39999999999975</v>
      </c>
      <c r="C33" s="171">
        <f>SUM(C27:C29)+C32</f>
        <v>266.80000000000024</v>
      </c>
    </row>
    <row r="34" spans="1:3" ht="13.5">
      <c r="A34" s="14"/>
      <c r="B34" s="168"/>
      <c r="C34" s="168"/>
    </row>
    <row r="35" spans="1:3" ht="13.5">
      <c r="A35" s="14" t="s">
        <v>17</v>
      </c>
      <c r="B35" s="173">
        <v>207.3</v>
      </c>
      <c r="C35" s="173">
        <v>251.4</v>
      </c>
    </row>
    <row r="36" spans="1:3" ht="13.5">
      <c r="A36" s="14" t="s">
        <v>18</v>
      </c>
      <c r="B36" s="173">
        <v>13.1</v>
      </c>
      <c r="C36" s="173">
        <v>15.4</v>
      </c>
    </row>
    <row r="37" spans="1:3" ht="13.5">
      <c r="A37" s="19" t="s">
        <v>19</v>
      </c>
      <c r="B37" s="175"/>
      <c r="C37" s="175"/>
    </row>
    <row r="38" spans="1:3" ht="13.5">
      <c r="A38" s="17" t="s">
        <v>88</v>
      </c>
      <c r="B38" s="176">
        <v>0.141</v>
      </c>
      <c r="C38" s="176">
        <v>0.171</v>
      </c>
    </row>
    <row r="39" spans="1:3" ht="14.25" thickBot="1">
      <c r="A39" s="24" t="s">
        <v>89</v>
      </c>
      <c r="B39" s="178">
        <v>0.141</v>
      </c>
      <c r="C39" s="177">
        <v>0.171</v>
      </c>
    </row>
    <row r="40" spans="1:3" ht="13.5">
      <c r="A40" s="20"/>
      <c r="B40" s="23"/>
      <c r="C40" s="21"/>
    </row>
    <row r="41" ht="13.5">
      <c r="A41" s="22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B18:C18" formulaRange="1" unlockedFormula="1"/>
    <ignoredError sqref="B33:C33 B19:C28 B30:C31 B29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H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9.57421875" style="12" bestFit="1" customWidth="1"/>
    <col min="2" max="2" width="10.140625" style="12" bestFit="1" customWidth="1"/>
    <col min="3" max="3" width="10.421875" style="12" bestFit="1" customWidth="1"/>
    <col min="4" max="16384" width="9.140625" style="12" customWidth="1"/>
  </cols>
  <sheetData>
    <row r="5" spans="1:3" ht="14.25" customHeight="1">
      <c r="A5" s="25" t="s">
        <v>96</v>
      </c>
      <c r="B5" s="38">
        <v>42735</v>
      </c>
      <c r="C5" s="38">
        <v>43100</v>
      </c>
    </row>
    <row r="6" spans="1:3" ht="13.5">
      <c r="A6" s="2" t="s">
        <v>20</v>
      </c>
      <c r="B6" s="11"/>
      <c r="C6" s="11"/>
    </row>
    <row r="7" spans="1:3" ht="13.5">
      <c r="A7" s="27" t="s">
        <v>21</v>
      </c>
      <c r="B7" s="28"/>
      <c r="C7" s="28"/>
    </row>
    <row r="8" spans="1:3" ht="13.5">
      <c r="A8" s="29" t="s">
        <v>22</v>
      </c>
      <c r="B8" s="179">
        <v>2019.2</v>
      </c>
      <c r="C8" s="179">
        <v>2015.7</v>
      </c>
    </row>
    <row r="9" spans="1:3" ht="13.5">
      <c r="A9" s="29" t="s">
        <v>23</v>
      </c>
      <c r="B9" s="179">
        <v>2968</v>
      </c>
      <c r="C9" s="179">
        <v>3127</v>
      </c>
    </row>
    <row r="10" spans="1:3" ht="13.5">
      <c r="A10" s="29" t="s">
        <v>24</v>
      </c>
      <c r="B10" s="179">
        <v>375.7</v>
      </c>
      <c r="C10" s="179">
        <v>384.1</v>
      </c>
    </row>
    <row r="11" spans="1:3" ht="13.5">
      <c r="A11" s="29" t="s">
        <v>25</v>
      </c>
      <c r="B11" s="179">
        <v>148.5</v>
      </c>
      <c r="C11" s="179">
        <v>148.8</v>
      </c>
    </row>
    <row r="12" spans="1:3" ht="13.5">
      <c r="A12" s="29" t="s">
        <v>26</v>
      </c>
      <c r="B12" s="179">
        <v>110.2</v>
      </c>
      <c r="C12" s="179">
        <v>125.2</v>
      </c>
    </row>
    <row r="13" spans="1:3" ht="13.5">
      <c r="A13" s="29" t="s">
        <v>27</v>
      </c>
      <c r="B13" s="179">
        <v>80.3</v>
      </c>
      <c r="C13" s="179">
        <v>150.5</v>
      </c>
    </row>
    <row r="14" spans="1:3" ht="13.5">
      <c r="A14" s="29" t="s">
        <v>28</v>
      </c>
      <c r="B14" s="179">
        <v>109.5</v>
      </c>
      <c r="C14" s="179">
        <v>66.1</v>
      </c>
    </row>
    <row r="15" spans="1:8" ht="13.5">
      <c r="A15" s="7"/>
      <c r="B15" s="180">
        <f>SUM(B8:B14)</f>
        <v>5811.4</v>
      </c>
      <c r="C15" s="180">
        <f>SUM(C8:C14)</f>
        <v>6017.400000000001</v>
      </c>
      <c r="H15" s="12" t="s">
        <v>80</v>
      </c>
    </row>
    <row r="16" spans="1:3" ht="13.5">
      <c r="A16" s="27" t="s">
        <v>29</v>
      </c>
      <c r="B16" s="181"/>
      <c r="C16" s="181"/>
    </row>
    <row r="17" spans="1:3" ht="13.5">
      <c r="A17" s="29" t="s">
        <v>30</v>
      </c>
      <c r="B17" s="182">
        <v>104.5</v>
      </c>
      <c r="C17" s="182">
        <v>121.2</v>
      </c>
    </row>
    <row r="18" spans="1:3" ht="13.5">
      <c r="A18" s="29" t="s">
        <v>31</v>
      </c>
      <c r="B18" s="182">
        <v>1645.2</v>
      </c>
      <c r="C18" s="182">
        <v>1760.9</v>
      </c>
    </row>
    <row r="19" spans="1:3" ht="13.5">
      <c r="A19" s="29" t="s">
        <v>26</v>
      </c>
      <c r="B19" s="182">
        <v>29.4</v>
      </c>
      <c r="C19" s="182">
        <v>41.5</v>
      </c>
    </row>
    <row r="20" spans="1:3" ht="13.5">
      <c r="A20" s="29" t="s">
        <v>28</v>
      </c>
      <c r="B20" s="182">
        <v>56.5</v>
      </c>
      <c r="C20" s="182">
        <v>40.2</v>
      </c>
    </row>
    <row r="21" spans="1:3" ht="13.5">
      <c r="A21" s="30" t="s">
        <v>92</v>
      </c>
      <c r="B21" s="182">
        <v>33.9</v>
      </c>
      <c r="C21" s="182">
        <v>29.8</v>
      </c>
    </row>
    <row r="22" spans="1:3" ht="13.5">
      <c r="A22" s="29" t="s">
        <v>32</v>
      </c>
      <c r="B22" s="182">
        <v>252.7</v>
      </c>
      <c r="C22" s="182">
        <v>303.3</v>
      </c>
    </row>
    <row r="23" spans="1:3" ht="13.5">
      <c r="A23" s="29" t="s">
        <v>33</v>
      </c>
      <c r="B23" s="182">
        <v>351.5</v>
      </c>
      <c r="C23" s="182">
        <v>450.5</v>
      </c>
    </row>
    <row r="24" spans="1:3" ht="13.5">
      <c r="A24" s="7"/>
      <c r="B24" s="180">
        <f>SUM(B17:B23)</f>
        <v>2473.7000000000003</v>
      </c>
      <c r="C24" s="180">
        <f>SUM(C17:C23)</f>
        <v>2747.4</v>
      </c>
    </row>
    <row r="25" spans="1:3" ht="13.5">
      <c r="A25" s="190" t="s">
        <v>100</v>
      </c>
      <c r="B25" s="184">
        <v>0</v>
      </c>
      <c r="C25" s="182">
        <v>22.9</v>
      </c>
    </row>
    <row r="26" spans="1:3" ht="14.25" thickBot="1">
      <c r="A26" s="6" t="s">
        <v>34</v>
      </c>
      <c r="B26" s="183">
        <f>+B15+B24</f>
        <v>8285.1</v>
      </c>
      <c r="C26" s="183">
        <f>+C15+C24</f>
        <v>8764.800000000001</v>
      </c>
    </row>
    <row r="27" spans="2:3" ht="13.5">
      <c r="B27" s="32"/>
      <c r="C27" s="32"/>
    </row>
    <row r="28" spans="2:3" ht="13.5">
      <c r="B28" s="32"/>
      <c r="C28" s="32"/>
    </row>
    <row r="29" spans="1:3" ht="13.5">
      <c r="A29" s="3" t="s">
        <v>35</v>
      </c>
      <c r="B29" s="10"/>
      <c r="C29" s="10"/>
    </row>
    <row r="30" spans="1:3" ht="13.5">
      <c r="A30" s="33" t="s">
        <v>36</v>
      </c>
      <c r="B30" s="34"/>
      <c r="C30" s="34"/>
    </row>
    <row r="31" spans="1:3" ht="13.5">
      <c r="A31" s="35" t="s">
        <v>37</v>
      </c>
      <c r="B31" s="182">
        <v>1468.1</v>
      </c>
      <c r="C31" s="182">
        <v>1473.6</v>
      </c>
    </row>
    <row r="32" spans="1:3" ht="13.5">
      <c r="A32" s="35" t="s">
        <v>38</v>
      </c>
      <c r="B32" s="179">
        <v>742.5</v>
      </c>
      <c r="C32" s="179">
        <v>820.2</v>
      </c>
    </row>
    <row r="33" spans="1:3" ht="13.5">
      <c r="A33" s="35" t="s">
        <v>39</v>
      </c>
      <c r="B33" s="185">
        <v>207.3</v>
      </c>
      <c r="C33" s="185">
        <v>251.4</v>
      </c>
    </row>
    <row r="34" spans="1:3" ht="13.5">
      <c r="A34" s="8" t="s">
        <v>35</v>
      </c>
      <c r="B34" s="180">
        <f>SUM(B31:B33)</f>
        <v>2417.9</v>
      </c>
      <c r="C34" s="180">
        <f>SUM(C31:C33)</f>
        <v>2545.2000000000003</v>
      </c>
    </row>
    <row r="35" spans="1:3" ht="13.5">
      <c r="A35" s="36" t="s">
        <v>18</v>
      </c>
      <c r="B35" s="186">
        <v>144.2</v>
      </c>
      <c r="C35" s="186">
        <v>160.8</v>
      </c>
    </row>
    <row r="36" spans="1:3" ht="13.5">
      <c r="A36" s="8" t="s">
        <v>40</v>
      </c>
      <c r="B36" s="180">
        <f>SUM(B34:B35)</f>
        <v>2562.1</v>
      </c>
      <c r="C36" s="180">
        <f>SUM(C34:C35)</f>
        <v>2706.0000000000005</v>
      </c>
    </row>
    <row r="37" spans="1:3" ht="13.5">
      <c r="A37" s="33"/>
      <c r="B37" s="31"/>
      <c r="C37" s="31"/>
    </row>
    <row r="38" spans="1:3" ht="13.5">
      <c r="A38" s="3" t="s">
        <v>42</v>
      </c>
      <c r="B38" s="10"/>
      <c r="C38" s="10"/>
    </row>
    <row r="39" ht="13.5">
      <c r="A39" s="33"/>
    </row>
    <row r="40" ht="13.5">
      <c r="A40" s="33" t="s">
        <v>41</v>
      </c>
    </row>
    <row r="41" spans="1:3" ht="13.5">
      <c r="A41" s="35" t="s">
        <v>46</v>
      </c>
      <c r="B41" s="187">
        <v>2933.1</v>
      </c>
      <c r="C41" s="187">
        <v>2892.2</v>
      </c>
    </row>
    <row r="42" spans="1:3" ht="13.5">
      <c r="A42" s="35" t="s">
        <v>43</v>
      </c>
      <c r="B42" s="187">
        <v>145.8</v>
      </c>
      <c r="C42" s="187">
        <v>142.3</v>
      </c>
    </row>
    <row r="43" spans="1:3" ht="13.5">
      <c r="A43" s="35" t="s">
        <v>44</v>
      </c>
      <c r="B43" s="187">
        <v>397.6</v>
      </c>
      <c r="C43" s="187">
        <v>432.5</v>
      </c>
    </row>
    <row r="44" spans="1:3" ht="13.5">
      <c r="A44" s="35" t="s">
        <v>45</v>
      </c>
      <c r="B44" s="187">
        <v>27.2</v>
      </c>
      <c r="C44" s="187">
        <v>45.5</v>
      </c>
    </row>
    <row r="45" spans="1:3" ht="13.5">
      <c r="A45" s="35" t="s">
        <v>28</v>
      </c>
      <c r="B45" s="188">
        <v>44.1</v>
      </c>
      <c r="C45" s="188">
        <v>34.5</v>
      </c>
    </row>
    <row r="46" spans="1:3" ht="13.5">
      <c r="A46" s="9"/>
      <c r="B46" s="180">
        <f>SUM(B41:B45)</f>
        <v>3547.7999999999997</v>
      </c>
      <c r="C46" s="180">
        <f>SUM(C41:C45)</f>
        <v>3547</v>
      </c>
    </row>
    <row r="47" spans="1:3" ht="13.5">
      <c r="A47" s="33" t="s">
        <v>47</v>
      </c>
      <c r="B47" s="184"/>
      <c r="C47" s="184"/>
    </row>
    <row r="48" spans="1:3" ht="13.5">
      <c r="A48" s="35" t="s">
        <v>48</v>
      </c>
      <c r="B48" s="187">
        <v>182.3</v>
      </c>
      <c r="C48" s="187">
        <v>279.6</v>
      </c>
    </row>
    <row r="49" spans="1:3" ht="13.5">
      <c r="A49" s="35" t="s">
        <v>49</v>
      </c>
      <c r="B49" s="187">
        <v>1274.1</v>
      </c>
      <c r="C49" s="187">
        <v>1395.9</v>
      </c>
    </row>
    <row r="50" spans="1:3" ht="13.5">
      <c r="A50" s="36" t="s">
        <v>93</v>
      </c>
      <c r="B50" s="187">
        <v>21</v>
      </c>
      <c r="C50" s="187">
        <v>37.9</v>
      </c>
    </row>
    <row r="51" spans="1:3" ht="13.5">
      <c r="A51" s="35" t="s">
        <v>50</v>
      </c>
      <c r="B51" s="187">
        <v>633</v>
      </c>
      <c r="C51" s="187">
        <v>769.4</v>
      </c>
    </row>
    <row r="52" spans="1:3" ht="13.5">
      <c r="A52" s="35" t="s">
        <v>28</v>
      </c>
      <c r="B52" s="188">
        <v>64.8</v>
      </c>
      <c r="C52" s="188">
        <v>46</v>
      </c>
    </row>
    <row r="53" spans="1:3" ht="13.5">
      <c r="A53" s="9"/>
      <c r="B53" s="180">
        <f>SUM(B48:B52)</f>
        <v>2175.2</v>
      </c>
      <c r="C53" s="180">
        <f>SUM(C48:C52)</f>
        <v>2528.8</v>
      </c>
    </row>
    <row r="54" spans="1:3" ht="13.5">
      <c r="A54" s="192" t="s">
        <v>99</v>
      </c>
      <c r="B54" s="188">
        <v>0</v>
      </c>
      <c r="C54" s="188">
        <v>5.9</v>
      </c>
    </row>
    <row r="55" spans="1:3" ht="13.5">
      <c r="A55" s="37" t="s">
        <v>51</v>
      </c>
      <c r="B55" s="191">
        <f>B46+B53</f>
        <v>5723</v>
      </c>
      <c r="C55" s="191">
        <f>C46+C53</f>
        <v>6075.8</v>
      </c>
    </row>
    <row r="56" spans="1:3" ht="13.5">
      <c r="A56" s="4" t="s">
        <v>52</v>
      </c>
      <c r="B56" s="189">
        <f>B38+B55</f>
        <v>5723</v>
      </c>
      <c r="C56" s="189">
        <f>C38+C55</f>
        <v>6075.8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862356"/>
  </sheetPr>
  <dimension ref="A2:M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140625" style="61" customWidth="1"/>
    <col min="2" max="7" width="10.7109375" style="13" customWidth="1"/>
    <col min="8" max="16384" width="9.140625" style="13" customWidth="1"/>
  </cols>
  <sheetData>
    <row r="2" spans="1:7" ht="12.75">
      <c r="A2" s="69" t="s">
        <v>98</v>
      </c>
      <c r="B2" s="70">
        <v>2016</v>
      </c>
      <c r="C2" s="71" t="s">
        <v>0</v>
      </c>
      <c r="D2" s="70">
        <v>2017</v>
      </c>
      <c r="E2" s="72" t="s">
        <v>0</v>
      </c>
      <c r="F2" s="73" t="s">
        <v>90</v>
      </c>
      <c r="G2" s="74" t="s">
        <v>91</v>
      </c>
    </row>
    <row r="3" spans="1:7" s="43" customFormat="1" ht="12.75">
      <c r="A3" s="39" t="s">
        <v>53</v>
      </c>
      <c r="B3" s="77">
        <v>1701.69228535</v>
      </c>
      <c r="C3" s="40">
        <f>B3/$B$3</f>
        <v>1</v>
      </c>
      <c r="D3" s="77">
        <v>1980.27204974</v>
      </c>
      <c r="E3" s="40">
        <f>D3/$D$3</f>
        <v>1</v>
      </c>
      <c r="F3" s="41">
        <f>D3-B3</f>
        <v>278.57976439000004</v>
      </c>
      <c r="G3" s="42">
        <f>D3/B3-1</f>
        <v>0.16370748506549315</v>
      </c>
    </row>
    <row r="4" spans="1:7" ht="12.75">
      <c r="A4" s="44" t="s">
        <v>54</v>
      </c>
      <c r="B4" s="78">
        <v>-1288.2810007800003</v>
      </c>
      <c r="C4" s="40">
        <f>B4/$B$3</f>
        <v>-0.7570587302245598</v>
      </c>
      <c r="D4" s="78">
        <v>-1584.4684386800002</v>
      </c>
      <c r="E4" s="40">
        <f>D4/$D$3</f>
        <v>-0.8001266487036632</v>
      </c>
      <c r="F4" s="45">
        <f>D4-B4</f>
        <v>-296.18743789999985</v>
      </c>
      <c r="G4" s="46">
        <f>D4/B4-1</f>
        <v>0.22990903205175783</v>
      </c>
    </row>
    <row r="5" spans="1:7" ht="12.75">
      <c r="A5" s="44" t="s">
        <v>6</v>
      </c>
      <c r="B5" s="78">
        <v>-122.19001109999999</v>
      </c>
      <c r="C5" s="40">
        <f>B5/$B$3</f>
        <v>-0.0718049979728669</v>
      </c>
      <c r="D5" s="78">
        <v>-110.2797373</v>
      </c>
      <c r="E5" s="40">
        <f>D5/$D$3</f>
        <v>-0.0556891853896939</v>
      </c>
      <c r="F5" s="45">
        <f>D5-B5</f>
        <v>11.910273799999999</v>
      </c>
      <c r="G5" s="46">
        <f>D5/B5-1</f>
        <v>-0.09747338340326905</v>
      </c>
    </row>
    <row r="6" spans="1:7" ht="12.75">
      <c r="A6" s="44" t="s">
        <v>9</v>
      </c>
      <c r="B6" s="79">
        <v>9.34419432</v>
      </c>
      <c r="C6" s="40">
        <f>B6/$B$3</f>
        <v>0.0054911186942815035</v>
      </c>
      <c r="D6" s="79">
        <v>16.19476275</v>
      </c>
      <c r="E6" s="40">
        <f>D6/$D$3</f>
        <v>0.008178049451400524</v>
      </c>
      <c r="F6" s="47">
        <f>D6-B6</f>
        <v>6.850568429999999</v>
      </c>
      <c r="G6" s="46">
        <f>D6/B6-1</f>
        <v>0.7331363406406557</v>
      </c>
    </row>
    <row r="7" spans="1:13" s="43" customFormat="1" ht="12.75">
      <c r="A7" s="48" t="s">
        <v>55</v>
      </c>
      <c r="B7" s="80">
        <f>SUM(B3:B6)</f>
        <v>300.5654677899997</v>
      </c>
      <c r="C7" s="49">
        <f>B7/$B$3</f>
        <v>0.17662739049685477</v>
      </c>
      <c r="D7" s="80">
        <f>SUM(D3:D6)</f>
        <v>301.7186365099999</v>
      </c>
      <c r="E7" s="49">
        <f>D7/$D$3</f>
        <v>0.1523622153580434</v>
      </c>
      <c r="F7" s="50">
        <f>D7-B7</f>
        <v>1.1531687200002239</v>
      </c>
      <c r="G7" s="51">
        <f>D7/B7-1</f>
        <v>0.003836664033560755</v>
      </c>
      <c r="M7" s="52"/>
    </row>
    <row r="10" spans="1:5" ht="12.75">
      <c r="A10" s="69" t="s">
        <v>83</v>
      </c>
      <c r="B10" s="70">
        <f>B2</f>
        <v>2016</v>
      </c>
      <c r="C10" s="70">
        <f>D2</f>
        <v>2017</v>
      </c>
      <c r="D10" s="73" t="s">
        <v>90</v>
      </c>
      <c r="E10" s="75" t="s">
        <v>91</v>
      </c>
    </row>
    <row r="11" spans="1:5" ht="12.75">
      <c r="A11" s="39" t="s">
        <v>56</v>
      </c>
      <c r="B11" s="81">
        <v>1381.38742</v>
      </c>
      <c r="C11" s="81">
        <v>1396.28483</v>
      </c>
      <c r="D11" s="41">
        <f>C11-B11</f>
        <v>14.897410000000036</v>
      </c>
      <c r="E11" s="53">
        <f>C11/B11-1</f>
        <v>0.010784382269819703</v>
      </c>
    </row>
    <row r="12" spans="1:5" ht="12.75">
      <c r="A12" s="44" t="s">
        <v>57</v>
      </c>
      <c r="B12" s="82">
        <v>2971.6781286333667</v>
      </c>
      <c r="C12" s="82">
        <v>3017.7347519024765</v>
      </c>
      <c r="D12" s="47">
        <f>C12-B12</f>
        <v>46.05662326910988</v>
      </c>
      <c r="E12" s="46">
        <f>C12/B12-1</f>
        <v>0.01549852348588332</v>
      </c>
    </row>
    <row r="13" spans="1:5" ht="12.75">
      <c r="A13" s="44" t="s">
        <v>85</v>
      </c>
      <c r="B13" s="82">
        <v>3913.7501468433866</v>
      </c>
      <c r="C13" s="82">
        <v>5216.64640178485</v>
      </c>
      <c r="D13" s="47">
        <f>C13-B13</f>
        <v>1302.8962549414637</v>
      </c>
      <c r="E13" s="54">
        <f>C13/B13-1</f>
        <v>0.3329022564182609</v>
      </c>
    </row>
    <row r="14" spans="1:5" ht="12.75">
      <c r="A14" s="55" t="s">
        <v>81</v>
      </c>
      <c r="B14" s="83">
        <v>1714.323181</v>
      </c>
      <c r="C14" s="83">
        <v>2965.6516899999997</v>
      </c>
      <c r="D14" s="56">
        <f>C14-B14</f>
        <v>1251.3285089999997</v>
      </c>
      <c r="E14" s="57">
        <f>C14/B14-1</f>
        <v>0.7299256772985325</v>
      </c>
    </row>
    <row r="15" spans="1:5" ht="12.75">
      <c r="A15" s="58" t="s">
        <v>84</v>
      </c>
      <c r="B15" s="84">
        <v>494.6220792609287</v>
      </c>
      <c r="C15" s="84">
        <v>506.031044111704</v>
      </c>
      <c r="D15" s="59">
        <f>C15-B15</f>
        <v>11.408964850775305</v>
      </c>
      <c r="E15" s="60">
        <f>C15/B15-1</f>
        <v>0.02306602420139181</v>
      </c>
    </row>
    <row r="16" spans="2:5" ht="12.75">
      <c r="B16" s="62"/>
      <c r="C16" s="62"/>
      <c r="D16" s="63"/>
      <c r="E16" s="64"/>
    </row>
    <row r="18" spans="1:5" ht="12.75">
      <c r="A18" s="76" t="s">
        <v>82</v>
      </c>
      <c r="B18" s="70">
        <f>B10</f>
        <v>2016</v>
      </c>
      <c r="C18" s="70">
        <f>C10</f>
        <v>2017</v>
      </c>
      <c r="D18" s="73" t="s">
        <v>90</v>
      </c>
      <c r="E18" s="75" t="s">
        <v>91</v>
      </c>
    </row>
    <row r="19" spans="1:5" ht="12.75">
      <c r="A19" s="39" t="s">
        <v>55</v>
      </c>
      <c r="B19" s="65">
        <f>B7</f>
        <v>300.5654677899997</v>
      </c>
      <c r="C19" s="65">
        <f>D7</f>
        <v>301.7186365099999</v>
      </c>
      <c r="D19" s="41">
        <f>C19-B19</f>
        <v>1.1531687200002239</v>
      </c>
      <c r="E19" s="53">
        <f>C19/B19-1</f>
        <v>0.003836664033560755</v>
      </c>
    </row>
    <row r="20" spans="1:5" ht="12.75">
      <c r="A20" s="44" t="s">
        <v>58</v>
      </c>
      <c r="B20" s="126">
        <v>916.6116049799998</v>
      </c>
      <c r="C20" s="126">
        <v>984.6430020600001</v>
      </c>
      <c r="D20" s="47">
        <f>C20-B20</f>
        <v>68.03139708000026</v>
      </c>
      <c r="E20" s="54">
        <f>C20/B20-1</f>
        <v>0.07422052776812116</v>
      </c>
    </row>
    <row r="21" spans="1:5" ht="12.75">
      <c r="A21" s="58" t="s">
        <v>59</v>
      </c>
      <c r="B21" s="66">
        <f>B19/B20</f>
        <v>0.3279092978498324</v>
      </c>
      <c r="C21" s="66">
        <f>C19/C20</f>
        <v>0.3064243953176589</v>
      </c>
      <c r="D21" s="67"/>
      <c r="E21" s="68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B7 D7" formulaRange="1"/>
    <ignoredError sqref="C7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ED7F00"/>
  </sheetPr>
  <dimension ref="A2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421875" style="112" customWidth="1"/>
    <col min="2" max="7" width="10.7109375" style="12" customWidth="1"/>
    <col min="8" max="16384" width="9.140625" style="12" customWidth="1"/>
  </cols>
  <sheetData>
    <row r="2" spans="1:7" ht="12.75">
      <c r="A2" s="117" t="s">
        <v>98</v>
      </c>
      <c r="B2" s="114">
        <v>2016</v>
      </c>
      <c r="C2" s="118" t="s">
        <v>0</v>
      </c>
      <c r="D2" s="114">
        <v>2017</v>
      </c>
      <c r="E2" s="119" t="s">
        <v>0</v>
      </c>
      <c r="F2" s="115" t="s">
        <v>90</v>
      </c>
      <c r="G2" s="120" t="s">
        <v>91</v>
      </c>
    </row>
    <row r="3" spans="1:7" s="43" customFormat="1" ht="12.75">
      <c r="A3" s="85" t="s">
        <v>53</v>
      </c>
      <c r="B3" s="77">
        <v>2175.0840536</v>
      </c>
      <c r="C3" s="86">
        <f>B3/$B$3</f>
        <v>1</v>
      </c>
      <c r="D3" s="77">
        <v>2380.1849517399996</v>
      </c>
      <c r="E3" s="86">
        <f>D3/$D$3</f>
        <v>1</v>
      </c>
      <c r="F3" s="87">
        <f>D3-B3</f>
        <v>205.10089813999957</v>
      </c>
      <c r="G3" s="88">
        <f>D3/B3-1</f>
        <v>0.09429561942699882</v>
      </c>
    </row>
    <row r="4" spans="1:7" ht="12.75">
      <c r="A4" s="89" t="s">
        <v>54</v>
      </c>
      <c r="B4" s="78">
        <v>-2000.6897068400003</v>
      </c>
      <c r="C4" s="86">
        <f>B4/$B$3</f>
        <v>-0.9198217896584925</v>
      </c>
      <c r="D4" s="78">
        <v>-2161.84571188</v>
      </c>
      <c r="E4" s="86">
        <f>D4/$D$3</f>
        <v>-0.9082679521604463</v>
      </c>
      <c r="F4" s="90">
        <f>D4-B4</f>
        <v>-161.15600503999985</v>
      </c>
      <c r="G4" s="91">
        <f>D4/B4-1</f>
        <v>0.08055022449959948</v>
      </c>
    </row>
    <row r="5" spans="1:7" ht="12.75">
      <c r="A5" s="89" t="s">
        <v>6</v>
      </c>
      <c r="B5" s="78">
        <v>-45.98630451</v>
      </c>
      <c r="C5" s="86">
        <f>B5/$B$3</f>
        <v>-0.021142311458671067</v>
      </c>
      <c r="D5" s="78">
        <v>-44.81976555999999</v>
      </c>
      <c r="E5" s="86">
        <f>D5/$D$3</f>
        <v>-0.018830370945432266</v>
      </c>
      <c r="F5" s="90">
        <f>D5-B5</f>
        <v>1.1665389500000032</v>
      </c>
      <c r="G5" s="91">
        <f>D5/B5-1</f>
        <v>-0.025367094886833752</v>
      </c>
    </row>
    <row r="6" spans="1:7" ht="12.75">
      <c r="A6" s="89" t="s">
        <v>9</v>
      </c>
      <c r="B6" s="79">
        <v>6.860070449999999</v>
      </c>
      <c r="C6" s="86">
        <f>B6/$B$3</f>
        <v>0.0031539334944991385</v>
      </c>
      <c r="D6" s="79">
        <v>10.933469149999999</v>
      </c>
      <c r="E6" s="86">
        <f>D6/$D$3</f>
        <v>0.004593537633286541</v>
      </c>
      <c r="F6" s="92">
        <f>D6-B6</f>
        <v>4.073398699999999</v>
      </c>
      <c r="G6" s="91">
        <f>D6/B6-1</f>
        <v>0.593783799989984</v>
      </c>
    </row>
    <row r="7" spans="1:7" s="43" customFormat="1" ht="12.75">
      <c r="A7" s="93" t="s">
        <v>55</v>
      </c>
      <c r="B7" s="94">
        <f>SUM(B3:B6)</f>
        <v>135.26811269999973</v>
      </c>
      <c r="C7" s="95">
        <f>B7/$B$3</f>
        <v>0.06218983237733564</v>
      </c>
      <c r="D7" s="94">
        <f>SUM(D3:D6)</f>
        <v>184.45294344999945</v>
      </c>
      <c r="E7" s="95">
        <f>D7/$D$3</f>
        <v>0.07749521452740797</v>
      </c>
      <c r="F7" s="96">
        <f>D7-B7</f>
        <v>49.18483074999972</v>
      </c>
      <c r="G7" s="122">
        <f>D7/B7-1</f>
        <v>0.36360994301061034</v>
      </c>
    </row>
    <row r="10" spans="1:5" ht="12.75">
      <c r="A10" s="117" t="s">
        <v>83</v>
      </c>
      <c r="B10" s="114">
        <f>B2</f>
        <v>2016</v>
      </c>
      <c r="C10" s="114">
        <f>D2</f>
        <v>2017</v>
      </c>
      <c r="D10" s="115" t="s">
        <v>90</v>
      </c>
      <c r="E10" s="116" t="s">
        <v>91</v>
      </c>
    </row>
    <row r="11" spans="1:5" ht="12.75">
      <c r="A11" s="85" t="s">
        <v>56</v>
      </c>
      <c r="B11" s="98">
        <v>856.824</v>
      </c>
      <c r="C11" s="98">
        <v>880.2280000000001</v>
      </c>
      <c r="D11" s="87">
        <f>C11-B11</f>
        <v>23.40400000000011</v>
      </c>
      <c r="E11" s="99">
        <f>C11/B11-1</f>
        <v>0.027314827782601858</v>
      </c>
    </row>
    <row r="12" spans="1:5" ht="12.75">
      <c r="A12" s="89" t="s">
        <v>60</v>
      </c>
      <c r="B12" s="100">
        <v>9577.807175295</v>
      </c>
      <c r="C12" s="100">
        <v>10517.3</v>
      </c>
      <c r="D12" s="92">
        <f>C12-B12</f>
        <v>939.4928247049993</v>
      </c>
      <c r="E12" s="101">
        <f>C12/B12-1</f>
        <v>0.09809059709703982</v>
      </c>
    </row>
    <row r="13" spans="1:5" ht="12.75">
      <c r="A13" s="102" t="s">
        <v>61</v>
      </c>
      <c r="B13" s="103">
        <v>2993.9681972451044</v>
      </c>
      <c r="C13" s="103">
        <v>3045.9739740249042</v>
      </c>
      <c r="D13" s="104">
        <f>C13-B13</f>
        <v>52.00577677979982</v>
      </c>
      <c r="E13" s="105">
        <f>C13/B13-1</f>
        <v>0.017370183433362163</v>
      </c>
    </row>
    <row r="15" spans="2:7" s="43" customFormat="1" ht="12.75">
      <c r="B15" s="12"/>
      <c r="C15" s="12"/>
      <c r="D15" s="12"/>
      <c r="E15" s="12"/>
      <c r="F15" s="12"/>
      <c r="G15" s="12"/>
    </row>
    <row r="16" spans="1:5" ht="12.75">
      <c r="A16" s="113" t="s">
        <v>82</v>
      </c>
      <c r="B16" s="114">
        <f>B10</f>
        <v>2016</v>
      </c>
      <c r="C16" s="114">
        <f>C10</f>
        <v>2017</v>
      </c>
      <c r="D16" s="115" t="s">
        <v>90</v>
      </c>
      <c r="E16" s="116" t="s">
        <v>91</v>
      </c>
    </row>
    <row r="17" spans="1:7" ht="12.75">
      <c r="A17" s="85" t="s">
        <v>55</v>
      </c>
      <c r="B17" s="106">
        <f>B7</f>
        <v>135.26811269999973</v>
      </c>
      <c r="C17" s="107">
        <f>D7</f>
        <v>184.45294344999945</v>
      </c>
      <c r="D17" s="87">
        <f>C17-B17</f>
        <v>49.18483074999972</v>
      </c>
      <c r="E17" s="121">
        <f>C17/B17-1</f>
        <v>0.36360994301061034</v>
      </c>
      <c r="F17" s="43"/>
      <c r="G17" s="43"/>
    </row>
    <row r="18" spans="1:5" ht="12.75">
      <c r="A18" s="89" t="s">
        <v>62</v>
      </c>
      <c r="B18" s="108">
        <f>+GAS!B20</f>
        <v>916.6116049799998</v>
      </c>
      <c r="C18" s="108">
        <f>+GAS!C20</f>
        <v>984.6430020600001</v>
      </c>
      <c r="D18" s="92">
        <f>C18-B18</f>
        <v>68.03139708000026</v>
      </c>
      <c r="E18" s="101">
        <f>C18/B18-1</f>
        <v>0.07422052776812116</v>
      </c>
    </row>
    <row r="19" spans="1:5" ht="12.75">
      <c r="A19" s="102" t="s">
        <v>59</v>
      </c>
      <c r="B19" s="109">
        <f>B17/B18</f>
        <v>0.14757407823016952</v>
      </c>
      <c r="C19" s="109">
        <f>C17/C18</f>
        <v>0.18732976628493792</v>
      </c>
      <c r="D19" s="110"/>
      <c r="E19" s="111"/>
    </row>
  </sheetData>
  <sheetProtection/>
  <printOptions/>
  <pageMargins left="0.75" right="0.75" top="1" bottom="1" header="0.5" footer="0.5"/>
  <pageSetup orientation="portrait" paperSize="9"/>
  <ignoredErrors>
    <ignoredError sqref="B7 D7" formulaRange="1"/>
    <ignoredError sqref="C7" formula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54977"/>
  </sheetPr>
  <dimension ref="A2:J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421875" style="112" customWidth="1"/>
    <col min="2" max="7" width="10.7109375" style="12" customWidth="1"/>
    <col min="8" max="16384" width="9.140625" style="12" customWidth="1"/>
  </cols>
  <sheetData>
    <row r="2" spans="1:7" ht="12.75">
      <c r="A2" s="135" t="s">
        <v>98</v>
      </c>
      <c r="B2" s="136">
        <v>2016</v>
      </c>
      <c r="C2" s="137" t="s">
        <v>0</v>
      </c>
      <c r="D2" s="136">
        <v>2017</v>
      </c>
      <c r="E2" s="138" t="s">
        <v>0</v>
      </c>
      <c r="F2" s="139" t="s">
        <v>90</v>
      </c>
      <c r="G2" s="140" t="s">
        <v>91</v>
      </c>
    </row>
    <row r="3" spans="1:7" s="43" customFormat="1" ht="12.75">
      <c r="A3" s="85" t="s">
        <v>53</v>
      </c>
      <c r="B3" s="77">
        <v>807.7209516099999</v>
      </c>
      <c r="C3" s="86">
        <f>B3/$B$3</f>
        <v>1</v>
      </c>
      <c r="D3" s="77">
        <v>859.9088937299999</v>
      </c>
      <c r="E3" s="86">
        <f>D3/$D$3</f>
        <v>1</v>
      </c>
      <c r="F3" s="87">
        <f>D3-B3</f>
        <v>52.18794212</v>
      </c>
      <c r="G3" s="88">
        <f>D3/B3-1</f>
        <v>0.06461135125438533</v>
      </c>
    </row>
    <row r="4" spans="1:7" ht="12.75">
      <c r="A4" s="89" t="s">
        <v>54</v>
      </c>
      <c r="B4" s="78">
        <v>-420.5765058900001</v>
      </c>
      <c r="C4" s="86">
        <f>B4/$B$3</f>
        <v>-0.5206953033119677</v>
      </c>
      <c r="D4" s="78">
        <v>-456.99795296</v>
      </c>
      <c r="E4" s="86">
        <f>D4/$D$3</f>
        <v>-0.5314492689774312</v>
      </c>
      <c r="F4" s="90">
        <f>D4-B4</f>
        <v>-36.42144706999994</v>
      </c>
      <c r="G4" s="91">
        <f>D4/B4-1</f>
        <v>0.08659886265621752</v>
      </c>
    </row>
    <row r="5" spans="1:7" ht="12.75">
      <c r="A5" s="89" t="s">
        <v>6</v>
      </c>
      <c r="B5" s="78">
        <v>-161.91477972</v>
      </c>
      <c r="C5" s="86">
        <f>B5/$B$3</f>
        <v>-0.20045880869780752</v>
      </c>
      <c r="D5" s="78">
        <v>-178.13597971</v>
      </c>
      <c r="E5" s="86">
        <f>D5/$D$3</f>
        <v>-0.20715680580683973</v>
      </c>
      <c r="F5" s="90">
        <f>D5-B5</f>
        <v>-16.221199989999974</v>
      </c>
      <c r="G5" s="91">
        <f>D5/B5-1</f>
        <v>0.10018356581191279</v>
      </c>
    </row>
    <row r="6" spans="1:7" ht="12.75">
      <c r="A6" s="89" t="s">
        <v>9</v>
      </c>
      <c r="B6" s="79">
        <v>3.5630811899999997</v>
      </c>
      <c r="C6" s="86">
        <f>B6/$B$3</f>
        <v>0.004411277413193063</v>
      </c>
      <c r="D6" s="79">
        <v>5.138517640000001</v>
      </c>
      <c r="E6" s="86">
        <f>D6/$D$3</f>
        <v>0.005975653557565632</v>
      </c>
      <c r="F6" s="92">
        <f>D6-B6</f>
        <v>1.575436450000001</v>
      </c>
      <c r="G6" s="91">
        <f>D6/B6-1</f>
        <v>0.4421556417017827</v>
      </c>
    </row>
    <row r="7" spans="1:7" s="43" customFormat="1" ht="12.75">
      <c r="A7" s="93" t="s">
        <v>55</v>
      </c>
      <c r="B7" s="80">
        <f>SUM(B3:B6)</f>
        <v>228.79274718999983</v>
      </c>
      <c r="C7" s="95">
        <f>B7/$B$3</f>
        <v>0.2832571654034179</v>
      </c>
      <c r="D7" s="80">
        <f>SUM(D3:D6)</f>
        <v>229.91347869999993</v>
      </c>
      <c r="E7" s="95">
        <f>D7/$D$3</f>
        <v>0.2673695787732947</v>
      </c>
      <c r="F7" s="96">
        <f>D7-B7</f>
        <v>1.1207315100000983</v>
      </c>
      <c r="G7" s="97">
        <f>D7/B7-1</f>
        <v>0.004898457332082273</v>
      </c>
    </row>
    <row r="10" spans="1:5" ht="12.75">
      <c r="A10" s="135" t="s">
        <v>83</v>
      </c>
      <c r="B10" s="136">
        <f>B2</f>
        <v>2016</v>
      </c>
      <c r="C10" s="136">
        <f>D2</f>
        <v>2017</v>
      </c>
      <c r="D10" s="139" t="s">
        <v>90</v>
      </c>
      <c r="E10" s="141" t="s">
        <v>91</v>
      </c>
    </row>
    <row r="11" spans="1:5" ht="12.75">
      <c r="A11" s="89" t="s">
        <v>56</v>
      </c>
      <c r="B11" s="82">
        <v>1452.6990000000003</v>
      </c>
      <c r="C11" s="82">
        <v>1458.619</v>
      </c>
      <c r="D11" s="92">
        <f>C11-B11</f>
        <v>5.919999999999618</v>
      </c>
      <c r="E11" s="123">
        <f>C11/B11-1</f>
        <v>0.004075173177650493</v>
      </c>
    </row>
    <row r="12" spans="1:5" ht="12.75">
      <c r="A12" s="89" t="s">
        <v>63</v>
      </c>
      <c r="B12" s="124"/>
      <c r="C12" s="124"/>
      <c r="D12" s="92"/>
      <c r="E12" s="123"/>
    </row>
    <row r="13" spans="1:5" ht="12.75">
      <c r="A13" s="125" t="s">
        <v>64</v>
      </c>
      <c r="B13" s="126">
        <v>299.97630232956334</v>
      </c>
      <c r="C13" s="126">
        <v>302.8412876586935</v>
      </c>
      <c r="D13" s="92">
        <f>C13-B13</f>
        <v>2.8649853291301497</v>
      </c>
      <c r="E13" s="123">
        <f>C13/B13-1</f>
        <v>0.009550705528674097</v>
      </c>
    </row>
    <row r="14" spans="1:5" ht="12.75">
      <c r="A14" s="125" t="s">
        <v>65</v>
      </c>
      <c r="B14" s="126">
        <v>247.88372831336534</v>
      </c>
      <c r="C14" s="126">
        <v>251.51622002967724</v>
      </c>
      <c r="D14" s="92">
        <f>C14-B14</f>
        <v>3.632491716311904</v>
      </c>
      <c r="E14" s="123">
        <f>C14/B14-1</f>
        <v>0.014654014368058244</v>
      </c>
    </row>
    <row r="15" spans="1:5" ht="12.75">
      <c r="A15" s="127" t="s">
        <v>66</v>
      </c>
      <c r="B15" s="128">
        <v>247.19265934220957</v>
      </c>
      <c r="C15" s="128">
        <v>249.45449216888994</v>
      </c>
      <c r="D15" s="104">
        <f>C15-B15</f>
        <v>2.2618328266803758</v>
      </c>
      <c r="E15" s="129">
        <f>C15/B15-1</f>
        <v>0.009150080883061795</v>
      </c>
    </row>
    <row r="18" spans="1:10" ht="12.75">
      <c r="A18" s="142" t="s">
        <v>82</v>
      </c>
      <c r="B18" s="136">
        <f>B10</f>
        <v>2016</v>
      </c>
      <c r="C18" s="136">
        <f>C10</f>
        <v>2017</v>
      </c>
      <c r="D18" s="139" t="s">
        <v>90</v>
      </c>
      <c r="E18" s="141" t="s">
        <v>91</v>
      </c>
      <c r="J18" s="130"/>
    </row>
    <row r="19" spans="1:5" s="43" customFormat="1" ht="12.75">
      <c r="A19" s="85" t="s">
        <v>55</v>
      </c>
      <c r="B19" s="106">
        <f>B7</f>
        <v>228.79274718999983</v>
      </c>
      <c r="C19" s="106">
        <f>D7</f>
        <v>229.91347869999993</v>
      </c>
      <c r="D19" s="131">
        <f>C19-B19</f>
        <v>1.1207315100000983</v>
      </c>
      <c r="E19" s="99">
        <f>C19/B19-1</f>
        <v>0.004898457332082273</v>
      </c>
    </row>
    <row r="20" spans="1:5" ht="12.75">
      <c r="A20" s="89" t="s">
        <v>62</v>
      </c>
      <c r="B20" s="108">
        <f>+Electricity!B18</f>
        <v>916.6116049799998</v>
      </c>
      <c r="C20" s="108">
        <f>+Electricity!C18</f>
        <v>984.6430020600001</v>
      </c>
      <c r="D20" s="132">
        <f>C20-B20</f>
        <v>68.03139708000026</v>
      </c>
      <c r="E20" s="101">
        <f>C20/B20-1</f>
        <v>0.07422052776812116</v>
      </c>
    </row>
    <row r="21" spans="1:5" ht="12.75">
      <c r="A21" s="102" t="s">
        <v>59</v>
      </c>
      <c r="B21" s="133">
        <f>B19/B20</f>
        <v>0.24960708106569524</v>
      </c>
      <c r="C21" s="133">
        <f>C19/C20</f>
        <v>0.23349932738971516</v>
      </c>
      <c r="D21" s="134"/>
      <c r="E21" s="111"/>
    </row>
  </sheetData>
  <sheetProtection/>
  <printOptions/>
  <pageMargins left="0.75" right="0.75" top="1" bottom="1" header="0.5" footer="0.5"/>
  <pageSetup orientation="portrait" paperSize="9"/>
  <ignoredErrors>
    <ignoredError sqref="B7 D7" formulaRange="1"/>
    <ignoredError sqref="C7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9B57"/>
  </sheetPr>
  <dimension ref="A2:G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421875" style="112" customWidth="1"/>
    <col min="2" max="7" width="12.7109375" style="12" customWidth="1"/>
    <col min="8" max="16384" width="9.140625" style="12" customWidth="1"/>
  </cols>
  <sheetData>
    <row r="2" spans="1:7" ht="12.75">
      <c r="A2" s="149" t="s">
        <v>98</v>
      </c>
      <c r="B2" s="150">
        <v>2016</v>
      </c>
      <c r="C2" s="151" t="s">
        <v>0</v>
      </c>
      <c r="D2" s="150">
        <v>2017</v>
      </c>
      <c r="E2" s="152" t="s">
        <v>0</v>
      </c>
      <c r="F2" s="153" t="s">
        <v>90</v>
      </c>
      <c r="G2" s="154" t="s">
        <v>91</v>
      </c>
    </row>
    <row r="3" spans="1:7" s="43" customFormat="1" ht="12.75">
      <c r="A3" s="85" t="s">
        <v>53</v>
      </c>
      <c r="B3" s="77">
        <v>967.28263485</v>
      </c>
      <c r="C3" s="86">
        <f>B3/$B$3</f>
        <v>1</v>
      </c>
      <c r="D3" s="77">
        <v>1083.83686716</v>
      </c>
      <c r="E3" s="86">
        <f>D3/$D$3</f>
        <v>1</v>
      </c>
      <c r="F3" s="87">
        <f>D3-B3</f>
        <v>116.55423231000009</v>
      </c>
      <c r="G3" s="88">
        <f>D3/B3-1</f>
        <v>0.12049656233937722</v>
      </c>
    </row>
    <row r="4" spans="1:7" ht="12.75">
      <c r="A4" s="89" t="s">
        <v>54</v>
      </c>
      <c r="B4" s="78">
        <v>-568.44170576</v>
      </c>
      <c r="C4" s="86">
        <f>B4/$B$3</f>
        <v>-0.587668676434112</v>
      </c>
      <c r="D4" s="78">
        <v>-647.4928923100001</v>
      </c>
      <c r="E4" s="86">
        <f>D4/$D$3</f>
        <v>-0.5974080712041462</v>
      </c>
      <c r="F4" s="90">
        <f>D4-B4</f>
        <v>-79.05118655000012</v>
      </c>
      <c r="G4" s="91">
        <f>D4/B4-1</f>
        <v>0.13906647902322655</v>
      </c>
    </row>
    <row r="5" spans="1:7" ht="12.75">
      <c r="A5" s="89" t="s">
        <v>6</v>
      </c>
      <c r="B5" s="78">
        <v>-174.41441010000003</v>
      </c>
      <c r="C5" s="86">
        <f>B5/$B$3</f>
        <v>-0.18031380262196797</v>
      </c>
      <c r="D5" s="78">
        <v>-198.55072538999997</v>
      </c>
      <c r="E5" s="86">
        <f>D5/$D$3</f>
        <v>-0.18319244473595597</v>
      </c>
      <c r="F5" s="90">
        <f>D5-B5</f>
        <v>-24.136315289999942</v>
      </c>
      <c r="G5" s="91">
        <f>D5/B5-1</f>
        <v>0.1383848689805014</v>
      </c>
    </row>
    <row r="6" spans="1:7" ht="12.75">
      <c r="A6" s="89" t="s">
        <v>9</v>
      </c>
      <c r="B6" s="79">
        <v>6.30299506</v>
      </c>
      <c r="C6" s="86">
        <f>B6/$B$3</f>
        <v>0.006516187547373295</v>
      </c>
      <c r="D6" s="79">
        <v>8.21611179</v>
      </c>
      <c r="E6" s="86">
        <f>D6/$D$3</f>
        <v>0.007580579733856853</v>
      </c>
      <c r="F6" s="92">
        <f>D6-B6</f>
        <v>1.9131167299999996</v>
      </c>
      <c r="G6" s="91">
        <f>D6/B6-1</f>
        <v>0.30352502449843266</v>
      </c>
    </row>
    <row r="7" spans="1:7" s="43" customFormat="1" ht="12.75">
      <c r="A7" s="93" t="s">
        <v>55</v>
      </c>
      <c r="B7" s="143">
        <f>SUM(B3:B6)</f>
        <v>230.72951405</v>
      </c>
      <c r="C7" s="95">
        <f>B7/$B$3</f>
        <v>0.2385337084912933</v>
      </c>
      <c r="D7" s="143">
        <f>SUM(D3:D6)</f>
        <v>246.00936125000004</v>
      </c>
      <c r="E7" s="95">
        <f>D7/$D$3</f>
        <v>0.22698006379375468</v>
      </c>
      <c r="F7" s="96">
        <f>D7-B7</f>
        <v>15.279847200000034</v>
      </c>
      <c r="G7" s="122">
        <v>0.011</v>
      </c>
    </row>
    <row r="9" spans="1:7" ht="12.75">
      <c r="A9" s="155" t="s">
        <v>67</v>
      </c>
      <c r="B9" s="150">
        <f>B2</f>
        <v>2016</v>
      </c>
      <c r="C9" s="151" t="s">
        <v>0</v>
      </c>
      <c r="D9" s="150">
        <f>D2</f>
        <v>2017</v>
      </c>
      <c r="E9" s="152" t="s">
        <v>0</v>
      </c>
      <c r="F9" s="153" t="s">
        <v>90</v>
      </c>
      <c r="G9" s="154" t="s">
        <v>91</v>
      </c>
    </row>
    <row r="10" spans="1:7" ht="12.75">
      <c r="A10" s="89" t="s">
        <v>68</v>
      </c>
      <c r="B10" s="100">
        <v>2047.7469419000004</v>
      </c>
      <c r="C10" s="144">
        <f>B10/$B$13</f>
        <v>0.2981733609120742</v>
      </c>
      <c r="D10" s="100">
        <v>2040.6598640000034</v>
      </c>
      <c r="E10" s="144">
        <f>D10/$D$13</f>
        <v>0.300026805283951</v>
      </c>
      <c r="F10" s="92">
        <f>D10-B10</f>
        <v>-7.087077899996984</v>
      </c>
      <c r="G10" s="91">
        <f>D10/B10-1</f>
        <v>-0.003460914898703815</v>
      </c>
    </row>
    <row r="11" spans="1:7" ht="12.75">
      <c r="A11" s="89" t="s">
        <v>69</v>
      </c>
      <c r="B11" s="100">
        <v>2340.601185</v>
      </c>
      <c r="C11" s="144">
        <f>B11/$B$13</f>
        <v>0.34081600006624013</v>
      </c>
      <c r="D11" s="100">
        <v>2526.391793000008</v>
      </c>
      <c r="E11" s="144">
        <f aca="true" t="shared" si="0" ref="E11:E20">D11/$D$13</f>
        <v>0.3714412538420876</v>
      </c>
      <c r="F11" s="92">
        <f aca="true" t="shared" si="1" ref="F11:F20">D11-B11</f>
        <v>185.79060800000798</v>
      </c>
      <c r="G11" s="91">
        <f aca="true" t="shared" si="2" ref="G11:G20">D11/B11-1</f>
        <v>0.07937730237456408</v>
      </c>
    </row>
    <row r="12" spans="1:7" ht="12.75" customHeight="1">
      <c r="A12" s="89" t="s">
        <v>70</v>
      </c>
      <c r="B12" s="100">
        <v>2479.290671</v>
      </c>
      <c r="C12" s="144">
        <f>B12/$B$13</f>
        <v>0.3610106390216856</v>
      </c>
      <c r="D12" s="100">
        <v>2234.540161</v>
      </c>
      <c r="E12" s="144">
        <f t="shared" si="0"/>
        <v>0.3285319408739615</v>
      </c>
      <c r="F12" s="92">
        <f t="shared" si="1"/>
        <v>-244.7505100000003</v>
      </c>
      <c r="G12" s="91">
        <f t="shared" si="2"/>
        <v>-0.09871795706038866</v>
      </c>
    </row>
    <row r="13" spans="1:7" ht="12.75">
      <c r="A13" s="93" t="s">
        <v>71</v>
      </c>
      <c r="B13" s="145">
        <f>SUM(B10:B12)</f>
        <v>6867.638797900001</v>
      </c>
      <c r="C13" s="146">
        <f>B13/$B$13</f>
        <v>1</v>
      </c>
      <c r="D13" s="145">
        <f>SUM(D10:D12)</f>
        <v>6801.591818000011</v>
      </c>
      <c r="E13" s="146">
        <f t="shared" si="0"/>
        <v>1</v>
      </c>
      <c r="F13" s="96">
        <f t="shared" si="1"/>
        <v>-66.04697989999022</v>
      </c>
      <c r="G13" s="147">
        <f t="shared" si="2"/>
        <v>-0.009617130697116227</v>
      </c>
    </row>
    <row r="14" spans="1:7" ht="12.75">
      <c r="A14" s="89" t="s">
        <v>95</v>
      </c>
      <c r="B14" s="100">
        <v>777.7186880000003</v>
      </c>
      <c r="C14" s="144">
        <f>B14/$B$20</f>
        <v>0.11324397087363006</v>
      </c>
      <c r="D14" s="100">
        <v>872.3119479999998</v>
      </c>
      <c r="E14" s="144">
        <f t="shared" si="0"/>
        <v>0.12825114639950574</v>
      </c>
      <c r="F14" s="92">
        <f t="shared" si="1"/>
        <v>94.59325999999953</v>
      </c>
      <c r="G14" s="123">
        <f t="shared" si="2"/>
        <v>0.12162914619328213</v>
      </c>
    </row>
    <row r="15" spans="1:7" ht="12.75">
      <c r="A15" s="89" t="s">
        <v>72</v>
      </c>
      <c r="B15" s="100">
        <v>1336.3389979999931</v>
      </c>
      <c r="C15" s="144">
        <f aca="true" t="shared" si="3" ref="C15:C20">B15/$B$20</f>
        <v>0.19458492756034576</v>
      </c>
      <c r="D15" s="100">
        <v>1305.379784</v>
      </c>
      <c r="E15" s="144">
        <f t="shared" si="0"/>
        <v>0.19192268794275327</v>
      </c>
      <c r="F15" s="92">
        <f t="shared" si="1"/>
        <v>-30.959213999993153</v>
      </c>
      <c r="G15" s="123">
        <f t="shared" si="2"/>
        <v>-0.023167185905917376</v>
      </c>
    </row>
    <row r="16" spans="1:7" ht="12.75">
      <c r="A16" s="89" t="s">
        <v>73</v>
      </c>
      <c r="B16" s="100">
        <v>535.463809999994</v>
      </c>
      <c r="C16" s="144">
        <f t="shared" si="3"/>
        <v>0.07796912821969154</v>
      </c>
      <c r="D16" s="100">
        <v>451.1879700000012</v>
      </c>
      <c r="E16" s="144">
        <f t="shared" si="0"/>
        <v>0.0663356434895077</v>
      </c>
      <c r="F16" s="92">
        <f t="shared" si="1"/>
        <v>-84.27583999999285</v>
      </c>
      <c r="G16" s="123">
        <f t="shared" si="2"/>
        <v>-0.15738848905585945</v>
      </c>
    </row>
    <row r="17" spans="1:7" ht="12.75">
      <c r="A17" s="89" t="s">
        <v>74</v>
      </c>
      <c r="B17" s="100">
        <v>388.1891509999995</v>
      </c>
      <c r="C17" s="144">
        <f t="shared" si="3"/>
        <v>0.05652439833013645</v>
      </c>
      <c r="D17" s="100">
        <v>379.37967099999963</v>
      </c>
      <c r="E17" s="144">
        <f t="shared" si="0"/>
        <v>0.05577807095039043</v>
      </c>
      <c r="F17" s="92">
        <f t="shared" si="1"/>
        <v>-8.809479999999894</v>
      </c>
      <c r="G17" s="123">
        <f t="shared" si="2"/>
        <v>-0.022693782083569647</v>
      </c>
    </row>
    <row r="18" spans="1:7" ht="12.75">
      <c r="A18" s="89" t="s">
        <v>75</v>
      </c>
      <c r="B18" s="100">
        <v>1154.1514940000006</v>
      </c>
      <c r="C18" s="144">
        <f>B18/$B$20</f>
        <v>0.16805652247653413</v>
      </c>
      <c r="D18" s="100">
        <v>1000.5187560000022</v>
      </c>
      <c r="E18" s="144">
        <f t="shared" si="0"/>
        <v>0.14710067624937276</v>
      </c>
      <c r="F18" s="92">
        <f t="shared" si="1"/>
        <v>-153.63273799999843</v>
      </c>
      <c r="G18" s="123">
        <f t="shared" si="2"/>
        <v>-0.13311314744960023</v>
      </c>
    </row>
    <row r="19" spans="1:7" s="43" customFormat="1" ht="12.75">
      <c r="A19" s="89" t="s">
        <v>76</v>
      </c>
      <c r="B19" s="100">
        <v>2675.7766569000205</v>
      </c>
      <c r="C19" s="144">
        <f t="shared" si="3"/>
        <v>0.389621052539662</v>
      </c>
      <c r="D19" s="100">
        <v>2792.8136890000083</v>
      </c>
      <c r="E19" s="144">
        <f t="shared" si="0"/>
        <v>0.4106117749684702</v>
      </c>
      <c r="F19" s="92">
        <f t="shared" si="1"/>
        <v>117.03703209998775</v>
      </c>
      <c r="G19" s="123">
        <f t="shared" si="2"/>
        <v>0.04373946225974601</v>
      </c>
    </row>
    <row r="20" spans="1:7" ht="12.75">
      <c r="A20" s="93" t="s">
        <v>71</v>
      </c>
      <c r="B20" s="145">
        <f>SUM(B14:B19)</f>
        <v>6867.638797900008</v>
      </c>
      <c r="C20" s="146">
        <f t="shared" si="3"/>
        <v>1</v>
      </c>
      <c r="D20" s="145">
        <f>SUM(D14:D19)</f>
        <v>6801.591818000012</v>
      </c>
      <c r="E20" s="146">
        <f t="shared" si="0"/>
        <v>1.0000000000000002</v>
      </c>
      <c r="F20" s="96">
        <f t="shared" si="1"/>
        <v>-66.04697989999659</v>
      </c>
      <c r="G20" s="147">
        <f t="shared" si="2"/>
        <v>-0.009617130697117116</v>
      </c>
    </row>
    <row r="22" spans="1:5" ht="12.75">
      <c r="A22" s="155" t="s">
        <v>82</v>
      </c>
      <c r="B22" s="150">
        <f>B9</f>
        <v>2016</v>
      </c>
      <c r="C22" s="150">
        <f>D9</f>
        <v>2017</v>
      </c>
      <c r="D22" s="153" t="s">
        <v>90</v>
      </c>
      <c r="E22" s="156" t="s">
        <v>91</v>
      </c>
    </row>
    <row r="23" spans="1:7" ht="12.75">
      <c r="A23" s="85" t="s">
        <v>55</v>
      </c>
      <c r="B23" s="148">
        <f>B7</f>
        <v>230.72951405</v>
      </c>
      <c r="C23" s="106">
        <f>D7</f>
        <v>246.00936125000004</v>
      </c>
      <c r="D23" s="87">
        <f>C23-B23</f>
        <v>15.279847200000034</v>
      </c>
      <c r="E23" s="121">
        <f>C23/B23-1</f>
        <v>0.06622406874522713</v>
      </c>
      <c r="F23" s="43"/>
      <c r="G23" s="43"/>
    </row>
    <row r="24" spans="1:5" ht="12.75">
      <c r="A24" s="89" t="s">
        <v>58</v>
      </c>
      <c r="B24" s="108">
        <f>+Water!B20</f>
        <v>916.6116049799998</v>
      </c>
      <c r="C24" s="108">
        <f>+Water!C20</f>
        <v>984.6430020600001</v>
      </c>
      <c r="D24" s="132">
        <f>C24-B24</f>
        <v>68.03139708000026</v>
      </c>
      <c r="E24" s="101">
        <f>C24/B24-1</f>
        <v>0.07422052776812116</v>
      </c>
    </row>
    <row r="25" spans="1:5" ht="12.75">
      <c r="A25" s="102" t="s">
        <v>59</v>
      </c>
      <c r="B25" s="133">
        <f>B23/B24</f>
        <v>0.2517200445602415</v>
      </c>
      <c r="C25" s="133">
        <f>C23/C24</f>
        <v>0.2498462495902746</v>
      </c>
      <c r="D25" s="134"/>
      <c r="E25" s="111"/>
    </row>
  </sheetData>
  <sheetProtection/>
  <printOptions/>
  <pageMargins left="0.75" right="0.75" top="1" bottom="1" header="0.5" footer="0.5"/>
  <pageSetup orientation="portrait" paperSize="9"/>
  <ignoredErrors>
    <ignoredError sqref="B7 D7" formulaRange="1"/>
    <ignoredError sqref="C7" formula="1" formulaRange="1"/>
    <ignoredError sqref="C13:C2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2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00390625" style="112" customWidth="1"/>
    <col min="2" max="7" width="10.7109375" style="12" customWidth="1"/>
    <col min="8" max="16384" width="9.140625" style="12" customWidth="1"/>
  </cols>
  <sheetData>
    <row r="2" spans="1:7" ht="12.75">
      <c r="A2" s="160" t="s">
        <v>98</v>
      </c>
      <c r="B2" s="161">
        <v>2015</v>
      </c>
      <c r="C2" s="162" t="s">
        <v>0</v>
      </c>
      <c r="D2" s="161">
        <v>2016</v>
      </c>
      <c r="E2" s="163" t="s">
        <v>0</v>
      </c>
      <c r="F2" s="164" t="s">
        <v>90</v>
      </c>
      <c r="G2" s="165" t="s">
        <v>91</v>
      </c>
    </row>
    <row r="3" spans="1:7" ht="12.75">
      <c r="A3" s="85" t="s">
        <v>53</v>
      </c>
      <c r="B3" s="77">
        <v>131.78325585</v>
      </c>
      <c r="C3" s="86">
        <f>B3/$B$3</f>
        <v>1</v>
      </c>
      <c r="D3" s="77">
        <v>136.16935313000002</v>
      </c>
      <c r="E3" s="86">
        <f>D3/$D$3</f>
        <v>1</v>
      </c>
      <c r="F3" s="87">
        <f>D3-B3</f>
        <v>4.38609728000003</v>
      </c>
      <c r="G3" s="88">
        <f>D3/B3-1</f>
        <v>0.03328265986228507</v>
      </c>
    </row>
    <row r="4" spans="1:7" ht="12.75">
      <c r="A4" s="89" t="s">
        <v>54</v>
      </c>
      <c r="B4" s="78">
        <v>-92.70953093000003</v>
      </c>
      <c r="C4" s="86">
        <f>B4/$B$3</f>
        <v>-0.7035000792173859</v>
      </c>
      <c r="D4" s="78">
        <v>-96.30627193</v>
      </c>
      <c r="E4" s="86">
        <f>D4/$D$3</f>
        <v>-0.7072536493439681</v>
      </c>
      <c r="F4" s="90">
        <f>D4-B4</f>
        <v>-3.596740999999966</v>
      </c>
      <c r="G4" s="91">
        <f>D4/B4-1</f>
        <v>0.03879580625551515</v>
      </c>
    </row>
    <row r="5" spans="1:7" ht="12.75">
      <c r="A5" s="89" t="s">
        <v>6</v>
      </c>
      <c r="B5" s="78">
        <v>-19.55422994</v>
      </c>
      <c r="C5" s="86">
        <f>B5/$B$3</f>
        <v>-0.1483817486058871</v>
      </c>
      <c r="D5" s="78">
        <v>-19.79345176</v>
      </c>
      <c r="E5" s="86">
        <f>D5/$D$3</f>
        <v>-0.14535907900732492</v>
      </c>
      <c r="F5" s="90">
        <f>D5-B5</f>
        <v>-0.23922182000000092</v>
      </c>
      <c r="G5" s="91">
        <f>D5/B5-1</f>
        <v>0.0122337632693299</v>
      </c>
    </row>
    <row r="6" spans="1:7" s="43" customFormat="1" ht="12.75">
      <c r="A6" s="89" t="s">
        <v>9</v>
      </c>
      <c r="B6" s="79">
        <v>1.73526827</v>
      </c>
      <c r="C6" s="86">
        <f>B6/$B$3</f>
        <v>0.013167592945003113</v>
      </c>
      <c r="D6" s="79">
        <v>2.4789527099999997</v>
      </c>
      <c r="E6" s="86">
        <f>D6/$D$3</f>
        <v>0.018204923890865216</v>
      </c>
      <c r="F6" s="92">
        <f>D6-B6</f>
        <v>0.7436844399999998</v>
      </c>
      <c r="G6" s="91">
        <f>D6/B6-1</f>
        <v>0.42857029823982185</v>
      </c>
    </row>
    <row r="7" spans="1:7" ht="12.75">
      <c r="A7" s="93" t="s">
        <v>55</v>
      </c>
      <c r="B7" s="80">
        <f>SUM(B3:B6)</f>
        <v>21.25476324999996</v>
      </c>
      <c r="C7" s="95">
        <f>B7/$B$3</f>
        <v>0.1612857651217301</v>
      </c>
      <c r="D7" s="80">
        <f>SUM(D3:D6)</f>
        <v>22.548582150000023</v>
      </c>
      <c r="E7" s="95">
        <f>D7/$D$3</f>
        <v>0.16559219553957222</v>
      </c>
      <c r="F7" s="96">
        <f>D7-B7</f>
        <v>1.293818900000062</v>
      </c>
      <c r="G7" s="122">
        <v>-0.122</v>
      </c>
    </row>
    <row r="10" spans="1:5" ht="12.75">
      <c r="A10" s="160"/>
      <c r="B10" s="161">
        <f>B2</f>
        <v>2015</v>
      </c>
      <c r="C10" s="161">
        <f>D2</f>
        <v>2016</v>
      </c>
      <c r="D10" s="164" t="s">
        <v>90</v>
      </c>
      <c r="E10" s="166" t="s">
        <v>91</v>
      </c>
    </row>
    <row r="11" spans="1:5" ht="12.75">
      <c r="A11" s="85" t="s">
        <v>77</v>
      </c>
      <c r="B11" s="124"/>
      <c r="C11" s="124"/>
      <c r="D11" s="132"/>
      <c r="E11" s="101"/>
    </row>
    <row r="12" spans="1:5" ht="12.75">
      <c r="A12" s="89" t="s">
        <v>78</v>
      </c>
      <c r="B12" s="126">
        <v>517.0310000000001</v>
      </c>
      <c r="C12" s="126">
        <v>522.079</v>
      </c>
      <c r="D12" s="92">
        <f>C12-B12</f>
        <v>5.047999999999888</v>
      </c>
      <c r="E12" s="91">
        <f>C12/B12-1</f>
        <v>0.009763437782260409</v>
      </c>
    </row>
    <row r="13" spans="1:5" ht="12.75">
      <c r="A13" s="102" t="s">
        <v>79</v>
      </c>
      <c r="B13" s="157">
        <v>153</v>
      </c>
      <c r="C13" s="157">
        <v>163</v>
      </c>
      <c r="D13" s="158">
        <f>C13-B13</f>
        <v>10</v>
      </c>
      <c r="E13" s="159">
        <f>C13/B13-1</f>
        <v>0.065359477124183</v>
      </c>
    </row>
    <row r="16" spans="1:5" ht="12.75">
      <c r="A16" s="167" t="s">
        <v>82</v>
      </c>
      <c r="B16" s="161">
        <f>B10</f>
        <v>2015</v>
      </c>
      <c r="C16" s="161">
        <f>C10</f>
        <v>2016</v>
      </c>
      <c r="D16" s="164" t="s">
        <v>90</v>
      </c>
      <c r="E16" s="166" t="s">
        <v>91</v>
      </c>
    </row>
    <row r="17" spans="1:5" ht="12.75">
      <c r="A17" s="85" t="s">
        <v>55</v>
      </c>
      <c r="B17" s="106">
        <f>B7</f>
        <v>21.25476324999996</v>
      </c>
      <c r="C17" s="106">
        <f>D7</f>
        <v>22.548582150000023</v>
      </c>
      <c r="D17" s="87">
        <f>C17-B17</f>
        <v>1.293818900000062</v>
      </c>
      <c r="E17" s="88">
        <f>C17/B17-1</f>
        <v>0.06087195066734341</v>
      </c>
    </row>
    <row r="18" spans="1:5" ht="12.75">
      <c r="A18" s="89" t="s">
        <v>62</v>
      </c>
      <c r="B18" s="108">
        <f>+Waste!B24</f>
        <v>916.6116049799998</v>
      </c>
      <c r="C18" s="108">
        <f>+Waste!C24</f>
        <v>984.6430020600001</v>
      </c>
      <c r="D18" s="132">
        <f>C18-B18</f>
        <v>68.03139708000026</v>
      </c>
      <c r="E18" s="101">
        <f>C18/B18-1</f>
        <v>0.07422052776812116</v>
      </c>
    </row>
    <row r="19" spans="1:5" ht="12.75">
      <c r="A19" s="102" t="s">
        <v>59</v>
      </c>
      <c r="B19" s="133">
        <f>B17/B18</f>
        <v>0.023188407319437915</v>
      </c>
      <c r="C19" s="133">
        <f>C17/C18</f>
        <v>0.02290026141741269</v>
      </c>
      <c r="D19" s="134"/>
      <c r="E19" s="111"/>
    </row>
  </sheetData>
  <sheetProtection/>
  <printOptions/>
  <pageMargins left="0.75" right="0.75" top="1" bottom="1" header="0.5" footer="0.5"/>
  <pageSetup orientation="portrait" paperSize="9"/>
  <ignoredErrors>
    <ignoredError sqref="B7 D7" formulaRange="1"/>
    <ignoredError sqref="C7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Cimatti Luca</cp:lastModifiedBy>
  <cp:lastPrinted>2011-03-21T15:21:45Z</cp:lastPrinted>
  <dcterms:created xsi:type="dcterms:W3CDTF">2008-08-08T14:48:29Z</dcterms:created>
  <dcterms:modified xsi:type="dcterms:W3CDTF">2018-03-27T13:16:22Z</dcterms:modified>
  <cp:category/>
  <cp:version/>
  <cp:contentType/>
  <cp:contentStatus/>
</cp:coreProperties>
</file>