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9420" windowHeight="4500" activeTab="0"/>
  </bookViews>
  <sheets>
    <sheet name="Dividends and share key dat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<sst xmlns="http://schemas.openxmlformats.org/spreadsheetml/2006/main" count="25" uniqueCount="25">
  <si>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Pay Out</t>
  </si>
  <si>
    <t>Trading</t>
  </si>
  <si>
    <r>
      <t xml:space="preserve">EPS </t>
    </r>
    <r>
      <rPr>
        <i/>
        <sz val="11"/>
        <rFont val="Arial"/>
        <family val="2"/>
      </rPr>
      <t>(€)</t>
    </r>
  </si>
  <si>
    <r>
      <t xml:space="preserve">DPS </t>
    </r>
    <r>
      <rPr>
        <i/>
        <sz val="11"/>
        <rFont val="Arial"/>
        <family val="2"/>
      </rPr>
      <t>(€)</t>
    </r>
  </si>
  <si>
    <t>2004*</t>
  </si>
  <si>
    <t>Dividend yield^</t>
  </si>
  <si>
    <t>94%**</t>
  </si>
  <si>
    <t>Shares</t>
  </si>
  <si>
    <t>High (€)</t>
  </si>
  <si>
    <t>Low (€)</t>
  </si>
  <si>
    <t>Share Price in € (at December, 31)</t>
  </si>
  <si>
    <t>Nominal value (€)</t>
  </si>
  <si>
    <t>N. of shares (mln)</t>
  </si>
  <si>
    <t>Market cap (bn€ at December, 31)</t>
  </si>
  <si>
    <t>Dividends</t>
  </si>
  <si>
    <t>Coupon</t>
  </si>
  <si>
    <t>Payment</t>
  </si>
  <si>
    <t>Average official price (€)</t>
  </si>
  <si>
    <t>Average daily volume (mln)</t>
  </si>
  <si>
    <t>Average daily trading (mln €)</t>
  </si>
  <si>
    <t>Total return (€)</t>
  </si>
  <si>
    <t>Total return (%)</t>
  </si>
  <si>
    <t xml:space="preserve">* The above-mentioned 2004 amounts do not include distribution of the bonus share recognised to private shareholders who had held the shares for 12 months from the IPO date (26 June 2003).
</t>
  </si>
  <si>
    <t xml:space="preserve">^ DPS/Official price as at 12/31 </t>
  </si>
  <si>
    <t xml:space="preserve">** Calculated on Hera net profit adjusted for "Fiscal moratorium"
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</si>
</sst>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IR£&quot;#,##0;\-&quot;IR£&quot;#,##0"/>
    <numFmt numFmtId="199" formatCode="&quot;IR£&quot;#,##0;[Red]\-&quot;IR£&quot;#,##0"/>
    <numFmt numFmtId="200" formatCode="&quot;IR£&quot;#,##0.00;\-&quot;IR£&quot;#,##0.00"/>
    <numFmt numFmtId="201" formatCode="&quot;IR£&quot;#,##0.00;[Red]\-&quot;IR£&quot;#,##0.00"/>
    <numFmt numFmtId="202" formatCode="_-&quot;IR£&quot;* #,##0_-;\-&quot;IR£&quot;* #,##0_-;_-&quot;IR£&quot;* &quot;-&quot;_-;_-@_-"/>
    <numFmt numFmtId="203" formatCode="_-&quot;IR£&quot;* #,##0.00_-;\-&quot;IR£&quot;* #,##0.00_-;_-&quot;IR£&quot;* &quot;-&quot;??_-;_-@_-"/>
    <numFmt numFmtId="204" formatCode="&quot;Sì&quot;;&quot;Sì&quot;;&quot;No&quot;"/>
    <numFmt numFmtId="205" formatCode="&quot;Vero&quot;;&quot;Vero&quot;;&quot;Falso&quot;"/>
    <numFmt numFmtId="206" formatCode="&quot;Attivo&quot;;&quot;Attivo&quot;;&quot;Disattivo&quot;"/>
    <numFmt numFmtId="207" formatCode="[$€-2]\ #.##000_);[Red]\([$€-2]\ #.##000\)"/>
    <numFmt numFmtId="208" formatCode="0.000000"/>
    <numFmt numFmtId="209" formatCode="0.00000"/>
    <numFmt numFmtId="210" formatCode="0.0000"/>
    <numFmt numFmtId="211" formatCode="0.000"/>
    <numFmt numFmtId="212" formatCode="#,##0.0"/>
    <numFmt numFmtId="213" formatCode="#,##0.000"/>
    <numFmt numFmtId="214" formatCode="#,##0.0000"/>
    <numFmt numFmtId="215" formatCode="#,##0;\(#,##0\)"/>
    <numFmt numFmtId="216" formatCode="#,##0.0;\(#,##0.0\)"/>
    <numFmt numFmtId="217" formatCode="#,##0.00;\(#,##0.00\)"/>
    <numFmt numFmtId="218" formatCode="#,##0.000;\(#,##0.000\)"/>
    <numFmt numFmtId="219" formatCode="0.0%"/>
    <numFmt numFmtId="220" formatCode="0.00%;\(0.00%\)"/>
    <numFmt numFmtId="221" formatCode="0.0"/>
    <numFmt numFmtId="222" formatCode="0.0000000"/>
    <numFmt numFmtId="223" formatCode="[$-410]dddd\ d\ mmmm\ yyyy"/>
    <numFmt numFmtId="224" formatCode="h\.mm\.ss"/>
    <numFmt numFmtId="225" formatCode="0.0%;\(0.0%\)"/>
    <numFmt numFmtId="226" formatCode="&quot;Attivo&quot;;&quot;Attivo&quot;;&quot;Inattivo&quot;"/>
  </numFmts>
  <fonts count="44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 vertical="center" wrapText="1"/>
    </xf>
    <xf numFmtId="9" fontId="2" fillId="33" borderId="0" xfId="0" applyNumberFormat="1" applyFont="1" applyFill="1" applyBorder="1" applyAlignment="1">
      <alignment horizontal="right" vertical="center" wrapText="1"/>
    </xf>
    <xf numFmtId="218" fontId="2" fillId="33" borderId="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220" fontId="2" fillId="33" borderId="0" xfId="51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right" vertical="center" wrapText="1"/>
    </xf>
    <xf numFmtId="221" fontId="2" fillId="33" borderId="11" xfId="0" applyNumberFormat="1" applyFont="1" applyFill="1" applyBorder="1" applyAlignment="1">
      <alignment horizontal="right" vertical="center" wrapText="1"/>
    </xf>
    <xf numFmtId="212" fontId="2" fillId="33" borderId="11" xfId="0" applyNumberFormat="1" applyFont="1" applyFill="1" applyBorder="1" applyAlignment="1">
      <alignment horizontal="right" vertical="center" wrapText="1"/>
    </xf>
    <xf numFmtId="211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/>
    </xf>
    <xf numFmtId="219" fontId="2" fillId="33" borderId="11" xfId="51" applyNumberFormat="1" applyFont="1" applyFill="1" applyBorder="1" applyAlignment="1">
      <alignment horizontal="right" vertical="center" wrapText="1"/>
    </xf>
    <xf numFmtId="9" fontId="2" fillId="33" borderId="11" xfId="0" applyNumberFormat="1" applyFont="1" applyFill="1" applyBorder="1" applyAlignment="1">
      <alignment horizontal="right" vertical="center" wrapText="1"/>
    </xf>
    <xf numFmtId="211" fontId="2" fillId="33" borderId="11" xfId="0" applyNumberFormat="1" applyFont="1" applyFill="1" applyBorder="1" applyAlignment="1">
      <alignment horizontal="right" vertical="center"/>
    </xf>
    <xf numFmtId="14" fontId="2" fillId="33" borderId="11" xfId="0" applyNumberFormat="1" applyFont="1" applyFill="1" applyBorder="1" applyAlignment="1">
      <alignment horizontal="right" vertical="center" wrapText="1"/>
    </xf>
    <xf numFmtId="225" fontId="2" fillId="33" borderId="0" xfId="51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2" fontId="2" fillId="33" borderId="11" xfId="0" applyNumberFormat="1" applyFont="1" applyFill="1" applyBorder="1" applyAlignment="1">
      <alignment horizontal="right" vertical="center" wrapText="1"/>
    </xf>
    <xf numFmtId="211" fontId="0" fillId="33" borderId="0" xfId="0" applyNumberFormat="1" applyFill="1" applyBorder="1" applyAlignment="1">
      <alignment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/>
    </xf>
  </cellXfs>
  <cellStyles count="50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90" zoomScaleNormal="90" zoomScalePageLayoutView="0" workbookViewId="0" topLeftCell="A1">
      <selection activeCell="G31" sqref="G31"/>
    </sheetView>
  </sheetViews>
  <sheetFormatPr defaultColWidth="9.140625" defaultRowHeight="12.75"/>
  <cols>
    <col min="1" max="1" width="40.28125" style="15" customWidth="1"/>
    <col min="2" max="18" width="12.7109375" style="15" customWidth="1"/>
    <col min="19" max="16384" width="9.140625" style="3" customWidth="1"/>
  </cols>
  <sheetData>
    <row r="1" spans="1:18" ht="18.75" customHeight="1">
      <c r="A1" s="1"/>
      <c r="B1" s="2">
        <v>2019</v>
      </c>
      <c r="C1" s="2">
        <v>2018</v>
      </c>
      <c r="D1" s="2">
        <v>2017</v>
      </c>
      <c r="E1" s="2">
        <v>2016</v>
      </c>
      <c r="F1" s="2">
        <v>2015</v>
      </c>
      <c r="G1" s="2">
        <v>2014</v>
      </c>
      <c r="H1" s="2">
        <v>2013</v>
      </c>
      <c r="I1" s="2">
        <v>2012</v>
      </c>
      <c r="J1" s="2">
        <v>2011</v>
      </c>
      <c r="K1" s="2">
        <v>2010</v>
      </c>
      <c r="L1" s="2">
        <v>2009</v>
      </c>
      <c r="M1" s="2">
        <v>2008</v>
      </c>
      <c r="N1" s="2">
        <v>2007</v>
      </c>
      <c r="O1" s="2">
        <v>2006</v>
      </c>
      <c r="P1" s="2">
        <v>2005</v>
      </c>
      <c r="Q1" s="2" t="s">
        <v>4</v>
      </c>
      <c r="R1" s="2">
        <v>2003</v>
      </c>
    </row>
    <row r="2" spans="1:18" ht="15">
      <c r="A2" s="4" t="s">
        <v>7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4.25">
      <c r="A3" s="16" t="s">
        <v>8</v>
      </c>
      <c r="B3" s="20">
        <v>4.0401</v>
      </c>
      <c r="C3" s="20">
        <v>3.0939</v>
      </c>
      <c r="D3" s="20">
        <v>3.112</v>
      </c>
      <c r="E3" s="20">
        <v>2.6488</v>
      </c>
      <c r="F3" s="20">
        <v>2.4479</v>
      </c>
      <c r="G3" s="20">
        <v>2.1672</v>
      </c>
      <c r="H3" s="20">
        <v>1.668</v>
      </c>
      <c r="I3" s="17">
        <v>1.34</v>
      </c>
      <c r="J3" s="17">
        <v>1.773</v>
      </c>
      <c r="K3" s="17">
        <v>1.75</v>
      </c>
      <c r="L3" s="17">
        <v>1.81</v>
      </c>
      <c r="M3" s="17">
        <v>3.1</v>
      </c>
      <c r="N3" s="17">
        <v>3.475</v>
      </c>
      <c r="O3" s="17">
        <v>3.418</v>
      </c>
      <c r="P3" s="17">
        <v>2.49</v>
      </c>
      <c r="Q3" s="17">
        <v>2.18</v>
      </c>
      <c r="R3" s="17">
        <v>1.339</v>
      </c>
    </row>
    <row r="4" spans="1:18" ht="14.25">
      <c r="A4" s="16" t="s">
        <v>9</v>
      </c>
      <c r="B4" s="20">
        <v>2.6845</v>
      </c>
      <c r="C4" s="20">
        <v>2.40399</v>
      </c>
      <c r="D4" s="20">
        <v>2.1606</v>
      </c>
      <c r="E4" s="20">
        <v>1.8948</v>
      </c>
      <c r="F4" s="20">
        <v>1.92991</v>
      </c>
      <c r="G4" s="20">
        <v>1.6408</v>
      </c>
      <c r="H4" s="17">
        <v>1.205</v>
      </c>
      <c r="I4" s="17">
        <v>0.926</v>
      </c>
      <c r="J4" s="17">
        <v>0.991</v>
      </c>
      <c r="K4" s="17">
        <v>1.327</v>
      </c>
      <c r="L4" s="17">
        <v>1.086</v>
      </c>
      <c r="M4" s="17">
        <v>1.35</v>
      </c>
      <c r="N4" s="17">
        <v>2.73</v>
      </c>
      <c r="O4" s="17">
        <v>2.163</v>
      </c>
      <c r="P4" s="17">
        <v>2.002</v>
      </c>
      <c r="Q4" s="17">
        <v>1.23</v>
      </c>
      <c r="R4" s="17">
        <v>1.161</v>
      </c>
    </row>
    <row r="5" spans="1:18" ht="14.25">
      <c r="A5" s="16" t="s">
        <v>10</v>
      </c>
      <c r="B5" s="20">
        <v>3.909</v>
      </c>
      <c r="C5" s="20">
        <v>2.67347</v>
      </c>
      <c r="D5" s="20">
        <v>2.92944</v>
      </c>
      <c r="E5" s="17">
        <v>2.1877</v>
      </c>
      <c r="F5" s="17">
        <v>2.4435</v>
      </c>
      <c r="G5" s="17">
        <v>1.9523</v>
      </c>
      <c r="H5" s="17">
        <v>1.6469</v>
      </c>
      <c r="I5" s="17">
        <v>1.2236</v>
      </c>
      <c r="J5" s="17">
        <v>1.096</v>
      </c>
      <c r="K5" s="17">
        <v>1.558</v>
      </c>
      <c r="L5" s="17">
        <v>1.62</v>
      </c>
      <c r="M5" s="17">
        <v>1.49</v>
      </c>
      <c r="N5" s="17">
        <v>3.06</v>
      </c>
      <c r="O5" s="17">
        <v>3.3</v>
      </c>
      <c r="P5" s="17">
        <v>2.26</v>
      </c>
      <c r="Q5" s="17">
        <v>2.12</v>
      </c>
      <c r="R5" s="17">
        <v>1.24</v>
      </c>
    </row>
    <row r="6" spans="1:18" ht="14.25">
      <c r="A6" s="16" t="s">
        <v>11</v>
      </c>
      <c r="B6" s="18">
        <v>1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</row>
    <row r="7" spans="1:18" ht="15">
      <c r="A7" s="27" t="s">
        <v>12</v>
      </c>
      <c r="B7" s="19">
        <v>1489.5</v>
      </c>
      <c r="C7" s="19">
        <v>1489.5</v>
      </c>
      <c r="D7" s="19">
        <v>1489.5</v>
      </c>
      <c r="E7" s="19">
        <v>1489.5</v>
      </c>
      <c r="F7" s="19">
        <v>1489.5</v>
      </c>
      <c r="G7" s="19">
        <v>1489.5</v>
      </c>
      <c r="H7" s="19">
        <v>1421.3</v>
      </c>
      <c r="I7" s="19">
        <v>1115.013754</v>
      </c>
      <c r="J7" s="19">
        <v>1115.013754</v>
      </c>
      <c r="K7" s="19">
        <v>1115.013754</v>
      </c>
      <c r="L7" s="19">
        <v>1115.013754</v>
      </c>
      <c r="M7" s="19">
        <v>1032.737702</v>
      </c>
      <c r="N7" s="19">
        <v>1016.752029</v>
      </c>
      <c r="O7" s="19">
        <v>1016.752029</v>
      </c>
      <c r="P7" s="19">
        <v>1016.752029</v>
      </c>
      <c r="Q7" s="19">
        <v>839.9</v>
      </c>
      <c r="R7" s="19">
        <v>793.2</v>
      </c>
    </row>
    <row r="8" spans="1:18" ht="14.25">
      <c r="A8" s="16" t="s">
        <v>13</v>
      </c>
      <c r="B8" s="20">
        <f>(B5*B7)/1000</f>
        <v>5.8224555</v>
      </c>
      <c r="C8" s="20">
        <f>(C5*C7)/1000</f>
        <v>3.9821335650000003</v>
      </c>
      <c r="D8" s="20">
        <f>(D5*D7)/1000</f>
        <v>4.36340088</v>
      </c>
      <c r="E8" s="20">
        <f>(E5*E7)/1000</f>
        <v>3.25857915</v>
      </c>
      <c r="F8" s="20">
        <f aca="true" t="shared" si="0" ref="F8:K8">(F5*F7)/1000</f>
        <v>3.63959325</v>
      </c>
      <c r="G8" s="20">
        <f t="shared" si="0"/>
        <v>2.9079508499999998</v>
      </c>
      <c r="H8" s="20">
        <f t="shared" si="0"/>
        <v>2.34073897</v>
      </c>
      <c r="I8" s="20">
        <f t="shared" si="0"/>
        <v>1.3643308293944</v>
      </c>
      <c r="J8" s="20">
        <f t="shared" si="0"/>
        <v>1.2220550743840002</v>
      </c>
      <c r="K8" s="20">
        <f t="shared" si="0"/>
        <v>1.737191428732</v>
      </c>
      <c r="L8" s="20">
        <f aca="true" t="shared" si="1" ref="L8:R8">(L5*L7)/1000</f>
        <v>1.8063222814800002</v>
      </c>
      <c r="M8" s="20">
        <f t="shared" si="1"/>
        <v>1.5387791759799998</v>
      </c>
      <c r="N8" s="20">
        <f t="shared" si="1"/>
        <v>3.1112612087400002</v>
      </c>
      <c r="O8" s="20">
        <f t="shared" si="1"/>
        <v>3.3552816957</v>
      </c>
      <c r="P8" s="20">
        <f t="shared" si="1"/>
        <v>2.29785958554</v>
      </c>
      <c r="Q8" s="20">
        <f t="shared" si="1"/>
        <v>1.780588</v>
      </c>
      <c r="R8" s="20">
        <f t="shared" si="1"/>
        <v>0.9835680000000001</v>
      </c>
    </row>
    <row r="9" spans="1:19" ht="15.75">
      <c r="A9" s="16" t="s">
        <v>2</v>
      </c>
      <c r="B9" s="24">
        <v>0.262</v>
      </c>
      <c r="C9" s="24">
        <v>0.192</v>
      </c>
      <c r="D9" s="24">
        <v>0.171</v>
      </c>
      <c r="E9" s="24">
        <v>0.141</v>
      </c>
      <c r="F9" s="24">
        <v>0.123</v>
      </c>
      <c r="G9" s="24">
        <v>0.11064115474991609</v>
      </c>
      <c r="H9" s="24">
        <v>0.116</v>
      </c>
      <c r="I9" s="24">
        <v>0.106</v>
      </c>
      <c r="J9" s="24">
        <v>0.0938015335010845</v>
      </c>
      <c r="K9" s="21">
        <v>0.106</v>
      </c>
      <c r="L9" s="21">
        <v>0.064</v>
      </c>
      <c r="M9" s="17">
        <v>0.092</v>
      </c>
      <c r="N9" s="17">
        <v>0.095</v>
      </c>
      <c r="O9" s="17">
        <v>0.089</v>
      </c>
      <c r="P9" s="17">
        <v>0.1</v>
      </c>
      <c r="Q9" s="17">
        <v>0.096</v>
      </c>
      <c r="R9" s="17">
        <v>0.062</v>
      </c>
      <c r="S9" s="8"/>
    </row>
    <row r="10" spans="1:18" ht="9.7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5">
      <c r="A11" s="4" t="s">
        <v>14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4.25">
      <c r="A12" s="16" t="s">
        <v>3</v>
      </c>
      <c r="B12" s="29">
        <v>0.1</v>
      </c>
      <c r="C12" s="29">
        <v>0.1</v>
      </c>
      <c r="D12" s="17">
        <v>0.095</v>
      </c>
      <c r="E12" s="17">
        <v>0.09</v>
      </c>
      <c r="F12" s="17">
        <v>0.09</v>
      </c>
      <c r="G12" s="17">
        <v>0.09</v>
      </c>
      <c r="H12" s="17">
        <v>0.09</v>
      </c>
      <c r="I12" s="17">
        <v>0.09</v>
      </c>
      <c r="J12" s="17">
        <v>0.09</v>
      </c>
      <c r="K12" s="17">
        <v>0.09</v>
      </c>
      <c r="L12" s="17">
        <v>0.08</v>
      </c>
      <c r="M12" s="17">
        <v>0.08</v>
      </c>
      <c r="N12" s="17">
        <v>0.08</v>
      </c>
      <c r="O12" s="17">
        <v>0.08</v>
      </c>
      <c r="P12" s="17">
        <v>0.07</v>
      </c>
      <c r="Q12" s="17">
        <v>0.057</v>
      </c>
      <c r="R12" s="17">
        <v>0.053</v>
      </c>
    </row>
    <row r="13" spans="1:18" ht="14.25">
      <c r="A13" s="16" t="s">
        <v>5</v>
      </c>
      <c r="B13" s="22">
        <f>B12/B5</f>
        <v>0.025581990278843697</v>
      </c>
      <c r="C13" s="22">
        <f>C12/C5</f>
        <v>0.037404571586739335</v>
      </c>
      <c r="D13" s="22">
        <f>D12/D5</f>
        <v>0.032429406302911135</v>
      </c>
      <c r="E13" s="22">
        <f>E12/E5</f>
        <v>0.04113909585409334</v>
      </c>
      <c r="F13" s="22">
        <f aca="true" t="shared" si="2" ref="F13:K13">F12/F5</f>
        <v>0.03683241252302026</v>
      </c>
      <c r="G13" s="22">
        <f t="shared" si="2"/>
        <v>0.046099472417149005</v>
      </c>
      <c r="H13" s="22">
        <f t="shared" si="2"/>
        <v>0.05464812678365413</v>
      </c>
      <c r="I13" s="22">
        <f t="shared" si="2"/>
        <v>0.07355344883949003</v>
      </c>
      <c r="J13" s="22">
        <f t="shared" si="2"/>
        <v>0.08211678832116788</v>
      </c>
      <c r="K13" s="22">
        <f t="shared" si="2"/>
        <v>0.05776636713735558</v>
      </c>
      <c r="L13" s="22">
        <f aca="true" t="shared" si="3" ref="L13:R13">L12/L5</f>
        <v>0.04938271604938271</v>
      </c>
      <c r="M13" s="22">
        <f t="shared" si="3"/>
        <v>0.053691275167785234</v>
      </c>
      <c r="N13" s="22">
        <f t="shared" si="3"/>
        <v>0.026143790849673203</v>
      </c>
      <c r="O13" s="22">
        <f t="shared" si="3"/>
        <v>0.024242424242424246</v>
      </c>
      <c r="P13" s="22">
        <f t="shared" si="3"/>
        <v>0.030973451327433635</v>
      </c>
      <c r="Q13" s="22">
        <f t="shared" si="3"/>
        <v>0.02688679245283019</v>
      </c>
      <c r="R13" s="22">
        <f t="shared" si="3"/>
        <v>0.042741935483870966</v>
      </c>
    </row>
    <row r="14" spans="1:18" ht="14.25">
      <c r="A14" s="16" t="s">
        <v>15</v>
      </c>
      <c r="B14" s="25">
        <v>44018</v>
      </c>
      <c r="C14" s="25">
        <v>43640</v>
      </c>
      <c r="D14" s="25">
        <v>43269</v>
      </c>
      <c r="E14" s="25">
        <v>42905</v>
      </c>
      <c r="F14" s="25">
        <v>42541</v>
      </c>
      <c r="G14" s="25">
        <v>42177</v>
      </c>
      <c r="H14" s="25">
        <v>41792</v>
      </c>
      <c r="I14" s="25">
        <v>41428</v>
      </c>
      <c r="J14" s="25">
        <v>41064</v>
      </c>
      <c r="K14" s="25">
        <v>40700</v>
      </c>
      <c r="L14" s="25">
        <v>40330</v>
      </c>
      <c r="M14" s="25">
        <v>39966</v>
      </c>
      <c r="N14" s="25">
        <v>39603</v>
      </c>
      <c r="O14" s="25">
        <v>39238</v>
      </c>
      <c r="P14" s="25">
        <v>38873</v>
      </c>
      <c r="Q14" s="25">
        <v>38509</v>
      </c>
      <c r="R14" s="25">
        <v>38139</v>
      </c>
    </row>
    <row r="15" spans="1:18" ht="14.25">
      <c r="A15" s="16" t="s">
        <v>16</v>
      </c>
      <c r="B15" s="25">
        <v>44019</v>
      </c>
      <c r="C15" s="25">
        <v>43642</v>
      </c>
      <c r="D15" s="25">
        <v>43271</v>
      </c>
      <c r="E15" s="25">
        <v>42907</v>
      </c>
      <c r="F15" s="25">
        <v>42543</v>
      </c>
      <c r="G15" s="25">
        <v>42179</v>
      </c>
      <c r="H15" s="25">
        <v>41795</v>
      </c>
      <c r="I15" s="25">
        <v>41431</v>
      </c>
      <c r="J15" s="25">
        <v>41067</v>
      </c>
      <c r="K15" s="25">
        <v>40703</v>
      </c>
      <c r="L15" s="25">
        <v>40333</v>
      </c>
      <c r="M15" s="25">
        <v>39969</v>
      </c>
      <c r="N15" s="25">
        <v>39606</v>
      </c>
      <c r="O15" s="25">
        <v>39241</v>
      </c>
      <c r="P15" s="25">
        <v>38876</v>
      </c>
      <c r="Q15" s="25">
        <v>38512</v>
      </c>
      <c r="R15" s="25">
        <v>38141</v>
      </c>
    </row>
    <row r="16" spans="1:18" ht="14.25">
      <c r="A16" s="16" t="s">
        <v>0</v>
      </c>
      <c r="B16" s="23">
        <f>B12/B9</f>
        <v>0.3816793893129771</v>
      </c>
      <c r="C16" s="23">
        <f>C12/C9</f>
        <v>0.5208333333333334</v>
      </c>
      <c r="D16" s="23">
        <f aca="true" t="shared" si="4" ref="D16:J16">D12/D9</f>
        <v>0.5555555555555555</v>
      </c>
      <c r="E16" s="23">
        <f t="shared" si="4"/>
        <v>0.6382978723404256</v>
      </c>
      <c r="F16" s="23">
        <f t="shared" si="4"/>
        <v>0.7317073170731707</v>
      </c>
      <c r="G16" s="23">
        <f t="shared" si="4"/>
        <v>0.8134405339805824</v>
      </c>
      <c r="H16" s="23">
        <f t="shared" si="4"/>
        <v>0.7758620689655171</v>
      </c>
      <c r="I16" s="23">
        <f t="shared" si="4"/>
        <v>0.8490566037735849</v>
      </c>
      <c r="J16" s="23">
        <f t="shared" si="4"/>
        <v>0.9594725868629796</v>
      </c>
      <c r="K16" s="23">
        <f aca="true" t="shared" si="5" ref="K16:R16">K12/K9</f>
        <v>0.8490566037735849</v>
      </c>
      <c r="L16" s="23" t="s">
        <v>6</v>
      </c>
      <c r="M16" s="23">
        <f t="shared" si="5"/>
        <v>0.8695652173913044</v>
      </c>
      <c r="N16" s="23">
        <f t="shared" si="5"/>
        <v>0.8421052631578947</v>
      </c>
      <c r="O16" s="23">
        <f t="shared" si="5"/>
        <v>0.8988764044943821</v>
      </c>
      <c r="P16" s="23">
        <f t="shared" si="5"/>
        <v>0.7000000000000001</v>
      </c>
      <c r="Q16" s="23">
        <f t="shared" si="5"/>
        <v>0.59375</v>
      </c>
      <c r="R16" s="23">
        <f t="shared" si="5"/>
        <v>0.8548387096774194</v>
      </c>
    </row>
    <row r="17" spans="1:18" ht="9.7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0"/>
      <c r="N17" s="10"/>
      <c r="O17" s="10"/>
      <c r="P17" s="10"/>
      <c r="Q17" s="10"/>
      <c r="R17" s="10"/>
    </row>
    <row r="18" spans="1:18" ht="15">
      <c r="A18" s="4" t="s">
        <v>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4.25" customHeight="1">
      <c r="A19" s="16" t="s">
        <v>17</v>
      </c>
      <c r="B19" s="20">
        <v>3.398484523809523</v>
      </c>
      <c r="C19" s="20">
        <v>2.7594751190476177</v>
      </c>
      <c r="D19" s="20">
        <v>2.674842834645669</v>
      </c>
      <c r="E19" s="20">
        <v>2.418326328125</v>
      </c>
      <c r="F19" s="20">
        <v>2.286526614173227</v>
      </c>
      <c r="G19" s="20">
        <v>1.9841</v>
      </c>
      <c r="H19" s="20">
        <v>1.476</v>
      </c>
      <c r="I19" s="20">
        <v>1.133</v>
      </c>
      <c r="J19" s="20">
        <v>1.4059607843137256</v>
      </c>
      <c r="K19" s="17">
        <v>1.53</v>
      </c>
      <c r="L19" s="17">
        <v>1.544</v>
      </c>
      <c r="M19" s="17">
        <v>2.313</v>
      </c>
      <c r="N19" s="17">
        <v>3.109</v>
      </c>
      <c r="O19" s="17">
        <v>2.681</v>
      </c>
      <c r="P19" s="17">
        <v>2.25</v>
      </c>
      <c r="Q19" s="17">
        <v>1.732</v>
      </c>
      <c r="R19" s="17">
        <v>1.235</v>
      </c>
    </row>
    <row r="20" spans="1:18" ht="14.25" customHeight="1">
      <c r="A20" s="16" t="s">
        <v>18</v>
      </c>
      <c r="B20" s="20">
        <v>3.424974</v>
      </c>
      <c r="C20" s="20">
        <v>2.13271603571429</v>
      </c>
      <c r="D20" s="20">
        <v>2.25366409448819</v>
      </c>
      <c r="E20" s="20">
        <v>1.927623453125</v>
      </c>
      <c r="F20" s="20">
        <v>2.2022492992126</v>
      </c>
      <c r="G20" s="20">
        <v>2.099</v>
      </c>
      <c r="H20" s="20">
        <v>1.499</v>
      </c>
      <c r="I20" s="20">
        <v>1.072</v>
      </c>
      <c r="J20" s="20">
        <v>1.3214812235294118</v>
      </c>
      <c r="K20" s="17">
        <v>1.5</v>
      </c>
      <c r="L20" s="17">
        <v>1.558</v>
      </c>
      <c r="M20" s="17">
        <v>2.241</v>
      </c>
      <c r="N20" s="17">
        <v>2.108</v>
      </c>
      <c r="O20" s="17">
        <v>2.199</v>
      </c>
      <c r="P20" s="17">
        <v>1.46</v>
      </c>
      <c r="Q20" s="17">
        <v>1.264</v>
      </c>
      <c r="R20" s="17">
        <v>1.022</v>
      </c>
    </row>
    <row r="21" spans="1:18" ht="14.25" customHeight="1">
      <c r="A21" s="16" t="s">
        <v>19</v>
      </c>
      <c r="B21" s="20">
        <v>11.5245076360979</v>
      </c>
      <c r="C21" s="20">
        <v>5.93512998076119</v>
      </c>
      <c r="D21" s="20">
        <v>6.05359094146653</v>
      </c>
      <c r="E21" s="20">
        <v>4.62606391727242</v>
      </c>
      <c r="F21" s="20">
        <v>5.05372089815118</v>
      </c>
      <c r="G21" s="20">
        <f aca="true" t="shared" si="6" ref="G21:L21">G19*G20</f>
        <v>4.164625900000001</v>
      </c>
      <c r="H21" s="20">
        <f t="shared" si="6"/>
        <v>2.212524</v>
      </c>
      <c r="I21" s="20">
        <f t="shared" si="6"/>
        <v>1.214576</v>
      </c>
      <c r="J21" s="20">
        <f t="shared" si="6"/>
        <v>1.8579507774892736</v>
      </c>
      <c r="K21" s="20">
        <f t="shared" si="6"/>
        <v>2.295</v>
      </c>
      <c r="L21" s="20">
        <f t="shared" si="6"/>
        <v>2.405552</v>
      </c>
      <c r="M21" s="20">
        <f aca="true" t="shared" si="7" ref="M21:R21">M19*M20</f>
        <v>5.183433000000001</v>
      </c>
      <c r="N21" s="20">
        <f t="shared" si="7"/>
        <v>6.553772</v>
      </c>
      <c r="O21" s="20">
        <f t="shared" si="7"/>
        <v>5.895518999999999</v>
      </c>
      <c r="P21" s="20">
        <f t="shared" si="7"/>
        <v>3.285</v>
      </c>
      <c r="Q21" s="20">
        <f t="shared" si="7"/>
        <v>2.189248</v>
      </c>
      <c r="R21" s="20">
        <f t="shared" si="7"/>
        <v>1.26217</v>
      </c>
    </row>
    <row r="22" spans="1:18" ht="8.25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5">
      <c r="A23" s="4" t="s">
        <v>20</v>
      </c>
      <c r="B23" s="11">
        <f>(B5-C5)+C12</f>
        <v>1.3355299999999999</v>
      </c>
      <c r="C23" s="11">
        <f>(C5-D5)+D12</f>
        <v>-0.16097000000000003</v>
      </c>
      <c r="D23" s="11">
        <f>(D5-E5)+E12</f>
        <v>0.83174</v>
      </c>
      <c r="E23" s="11">
        <f>(E5-F5)+F12</f>
        <v>-0.1657999999999998</v>
      </c>
      <c r="F23" s="11">
        <f aca="true" t="shared" si="8" ref="F23:K23">(F5-G5)+G12</f>
        <v>0.5811999999999998</v>
      </c>
      <c r="G23" s="11">
        <f t="shared" si="8"/>
        <v>0.39539999999999986</v>
      </c>
      <c r="H23" s="11">
        <f t="shared" si="8"/>
        <v>0.5133</v>
      </c>
      <c r="I23" s="11">
        <f t="shared" si="8"/>
        <v>0.21759999999999993</v>
      </c>
      <c r="J23" s="11">
        <f t="shared" si="8"/>
        <v>-0.372</v>
      </c>
      <c r="K23" s="11">
        <f t="shared" si="8"/>
        <v>0.017999999999999947</v>
      </c>
      <c r="L23" s="11">
        <f aca="true" t="shared" si="9" ref="L23:Q23">(L5-M5)+M12</f>
        <v>0.21000000000000013</v>
      </c>
      <c r="M23" s="11">
        <f t="shared" si="9"/>
        <v>-1.49</v>
      </c>
      <c r="N23" s="11">
        <f t="shared" si="9"/>
        <v>-0.15999999999999975</v>
      </c>
      <c r="O23" s="11">
        <f t="shared" si="9"/>
        <v>1.11</v>
      </c>
      <c r="P23" s="11">
        <f t="shared" si="9"/>
        <v>0.19699999999999968</v>
      </c>
      <c r="Q23" s="11">
        <f t="shared" si="9"/>
        <v>0.9330000000000002</v>
      </c>
      <c r="R23" s="11">
        <v>0.035</v>
      </c>
    </row>
    <row r="24" spans="1:18" ht="8.25" customHeight="1">
      <c r="A24" s="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2"/>
      <c r="N24" s="7"/>
      <c r="O24" s="12"/>
      <c r="P24" s="13"/>
      <c r="Q24" s="13"/>
      <c r="R24" s="7"/>
    </row>
    <row r="25" spans="1:18" ht="15">
      <c r="A25" s="4" t="s">
        <v>21</v>
      </c>
      <c r="B25" s="26">
        <f>(B5-C5+C12)/C5</f>
        <v>0.49954927491237977</v>
      </c>
      <c r="C25" s="26">
        <f>(C5-D5+D12)/D5</f>
        <v>-0.054949068763995856</v>
      </c>
      <c r="D25" s="26">
        <f aca="true" t="shared" si="10" ref="D25:I25">(D5-E5+E12)/E5</f>
        <v>0.38018923984092884</v>
      </c>
      <c r="E25" s="26">
        <f t="shared" si="10"/>
        <v>-0.06785348884796391</v>
      </c>
      <c r="F25" s="26">
        <f t="shared" si="10"/>
        <v>0.2977001485427444</v>
      </c>
      <c r="G25" s="26">
        <f t="shared" si="10"/>
        <v>0.24008743700285376</v>
      </c>
      <c r="H25" s="26">
        <f t="shared" si="10"/>
        <v>0.41949983654789147</v>
      </c>
      <c r="I25" s="26">
        <f t="shared" si="10"/>
        <v>0.19854014598540137</v>
      </c>
      <c r="J25" s="14">
        <f aca="true" t="shared" si="11" ref="J25:Q25">(J5-K5+K12)/K5</f>
        <v>-0.23876765083440307</v>
      </c>
      <c r="K25" s="14">
        <f t="shared" si="11"/>
        <v>0.011111111111111077</v>
      </c>
      <c r="L25" s="14">
        <f t="shared" si="11"/>
        <v>0.14093959731543634</v>
      </c>
      <c r="M25" s="14">
        <f t="shared" si="11"/>
        <v>-0.4869281045751634</v>
      </c>
      <c r="N25" s="14">
        <f t="shared" si="11"/>
        <v>-0.048484848484848415</v>
      </c>
      <c r="O25" s="14">
        <f t="shared" si="11"/>
        <v>0.4911504424778762</v>
      </c>
      <c r="P25" s="14">
        <f t="shared" si="11"/>
        <v>0.09292452830188663</v>
      </c>
      <c r="Q25" s="14">
        <f t="shared" si="11"/>
        <v>0.7524193548387098</v>
      </c>
      <c r="R25" s="14">
        <v>0.0282</v>
      </c>
    </row>
    <row r="27" ht="12.75">
      <c r="C27" s="30"/>
    </row>
    <row r="28" spans="1:8" ht="46.5" customHeight="1">
      <c r="A28" s="31" t="s">
        <v>22</v>
      </c>
      <c r="B28" s="31"/>
      <c r="C28" s="31"/>
      <c r="D28" s="31"/>
      <c r="E28" s="31"/>
      <c r="F28" s="31"/>
      <c r="G28" s="31"/>
      <c r="H28" s="31"/>
    </row>
    <row r="29" spans="1:10" ht="12.75">
      <c r="A29" s="32" t="s">
        <v>23</v>
      </c>
      <c r="B29" s="32"/>
      <c r="C29" s="32"/>
      <c r="D29" s="32"/>
      <c r="E29" s="32"/>
      <c r="F29" s="32"/>
      <c r="G29" s="32"/>
      <c r="H29" s="32"/>
      <c r="J29" s="28"/>
    </row>
    <row r="30" spans="1:8" ht="33.75" customHeight="1">
      <c r="A30" s="31" t="s">
        <v>24</v>
      </c>
      <c r="B30" s="31"/>
      <c r="C30" s="31"/>
      <c r="D30" s="31"/>
      <c r="E30" s="31"/>
      <c r="F30" s="31"/>
      <c r="G30" s="31"/>
      <c r="H30" s="31"/>
    </row>
  </sheetData>
  <sheetProtection/>
  <mergeCells count="3">
    <mergeCell ref="A28:H28"/>
    <mergeCell ref="A29:H29"/>
    <mergeCell ref="A30:H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Pereira Biondi Oliveira Manuela</cp:lastModifiedBy>
  <cp:lastPrinted>2009-08-14T10:31:47Z</cp:lastPrinted>
  <dcterms:created xsi:type="dcterms:W3CDTF">1996-11-05T10:16:36Z</dcterms:created>
  <dcterms:modified xsi:type="dcterms:W3CDTF">2020-03-25T09:44:07Z</dcterms:modified>
  <cp:category/>
  <cp:version/>
  <cp:contentType/>
  <cp:contentStatus/>
</cp:coreProperties>
</file>