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75" windowWidth="15195" windowHeight="8445" tabRatio="741" activeTab="0"/>
  </bookViews>
  <sheets>
    <sheet name="P&amp;L" sheetId="1" r:id="rId1"/>
    <sheet name="Balance Sheet" sheetId="2" r:id="rId2"/>
    <sheet name="GAS" sheetId="3" r:id="rId3"/>
    <sheet name="Electricity" sheetId="4" r:id="rId4"/>
    <sheet name="Water" sheetId="5" r:id="rId5"/>
    <sheet name="Waste" sheetId="6" r:id="rId6"/>
    <sheet name="Others" sheetId="7" r:id="rId7"/>
  </sheets>
  <definedNames/>
  <calcPr fullCalcOnLoad="1"/>
</workbook>
</file>

<file path=xl/sharedStrings.xml><?xml version="1.0" encoding="utf-8"?>
<sst xmlns="http://schemas.openxmlformats.org/spreadsheetml/2006/main" count="198" uniqueCount="104">
  <si>
    <t>Inc%</t>
  </si>
  <si>
    <t>Profit &amp; Loss account</t>
  </si>
  <si>
    <t>Sales</t>
  </si>
  <si>
    <t>Change in stock</t>
  </si>
  <si>
    <t>Other operating revenues</t>
  </si>
  <si>
    <t>Services</t>
  </si>
  <si>
    <t>Personnel costs</t>
  </si>
  <si>
    <t>Depreciation and provisions</t>
  </si>
  <si>
    <t>Other operating costs</t>
  </si>
  <si>
    <t>Capitalisations</t>
  </si>
  <si>
    <t>EBIT</t>
  </si>
  <si>
    <t>Income/(loss) from investments</t>
  </si>
  <si>
    <t>Financial income</t>
  </si>
  <si>
    <t>Financial expenses</t>
  </si>
  <si>
    <t>Profit before tax</t>
  </si>
  <si>
    <t>Tax</t>
  </si>
  <si>
    <t>Net profit</t>
  </si>
  <si>
    <t>Hera S.p.A.</t>
  </si>
  <si>
    <t>Minorities</t>
  </si>
  <si>
    <t>Profit per share</t>
  </si>
  <si>
    <t>Assets</t>
  </si>
  <si>
    <t>Long term assets</t>
  </si>
  <si>
    <t>Tangible fixed assets</t>
  </si>
  <si>
    <t>Intangible fixed assets</t>
  </si>
  <si>
    <t>Goodwill consolidation diff.</t>
  </si>
  <si>
    <t>Investments</t>
  </si>
  <si>
    <t>Financial assets</t>
  </si>
  <si>
    <t>Deferred tax assets</t>
  </si>
  <si>
    <t>Derivatives</t>
  </si>
  <si>
    <t>Current assets</t>
  </si>
  <si>
    <t>Stock</t>
  </si>
  <si>
    <t>Commercial receivables</t>
  </si>
  <si>
    <t>Other current assets</t>
  </si>
  <si>
    <t>Cash and equivalents</t>
  </si>
  <si>
    <t>Total assets</t>
  </si>
  <si>
    <t>Net Group equity</t>
  </si>
  <si>
    <t>Equity and reserves</t>
  </si>
  <si>
    <t xml:space="preserve">Equity  </t>
  </si>
  <si>
    <t>Reserves</t>
  </si>
  <si>
    <t>Net profit of the period</t>
  </si>
  <si>
    <t>Total Net Equity</t>
  </si>
  <si>
    <t>Non current liabilities</t>
  </si>
  <si>
    <t>Liabilities</t>
  </si>
  <si>
    <t>Severance indemnity</t>
  </si>
  <si>
    <t>Risk provision</t>
  </si>
  <si>
    <t>Deferred tax liabilities</t>
  </si>
  <si>
    <t>Current liabilities</t>
  </si>
  <si>
    <t>Commercial debts</t>
  </si>
  <si>
    <t>Other current liabilities</t>
  </si>
  <si>
    <t>Total liabilities</t>
  </si>
  <si>
    <t>Net equity and liabilities</t>
  </si>
  <si>
    <t>Revenues</t>
  </si>
  <si>
    <t>Operating costs</t>
  </si>
  <si>
    <t>EBITDA</t>
  </si>
  <si>
    <t>Clients ('000 units)</t>
  </si>
  <si>
    <t>Volumes distributed (m cubic meter)</t>
  </si>
  <si>
    <t>Group EBITDA</t>
  </si>
  <si>
    <t>Incidence %</t>
  </si>
  <si>
    <t>Volume sold (GWh)</t>
  </si>
  <si>
    <t>Volume distributed (GWh)</t>
  </si>
  <si>
    <t>Group Ebitda</t>
  </si>
  <si>
    <t>Volume sold</t>
  </si>
  <si>
    <t>Fresh water</t>
  </si>
  <si>
    <t>Sewerage</t>
  </si>
  <si>
    <t>Depuration</t>
  </si>
  <si>
    <t>('000 ton)</t>
  </si>
  <si>
    <t>Urban Waste</t>
  </si>
  <si>
    <t>Special Waste</t>
  </si>
  <si>
    <t>Production from plants</t>
  </si>
  <si>
    <t>Total waste treated</t>
  </si>
  <si>
    <t>WTE</t>
  </si>
  <si>
    <t>Sorting plants</t>
  </si>
  <si>
    <t>Composting plants</t>
  </si>
  <si>
    <t>Inertisation plants (chemical treatment)</t>
  </si>
  <si>
    <t>Other treatments</t>
  </si>
  <si>
    <t>Public Lighting</t>
  </si>
  <si>
    <t>Lighting towers ('000)</t>
  </si>
  <si>
    <t>Municipality served</t>
  </si>
  <si>
    <t xml:space="preserve"> </t>
  </si>
  <si>
    <t>- of which Trading (m cubic meter)</t>
  </si>
  <si>
    <t>(m€)</t>
  </si>
  <si>
    <t>Operating data</t>
  </si>
  <si>
    <t>District Hearting: volumes sold (Gwh)</t>
  </si>
  <si>
    <t>Volumes sold (m cubic meter)</t>
  </si>
  <si>
    <t>Raw Meterials (net of change in stock)</t>
  </si>
  <si>
    <t>of which non recurrent</t>
  </si>
  <si>
    <t>Base</t>
  </si>
  <si>
    <t>Diluted</t>
  </si>
  <si>
    <t>Var. Ass.</t>
  </si>
  <si>
    <t>Var. %</t>
  </si>
  <si>
    <t>Receivables for current taxes</t>
  </si>
  <si>
    <t>Debts for current taxes</t>
  </si>
  <si>
    <t>Other non operating revenues</t>
  </si>
  <si>
    <t>Iandfil</t>
  </si>
  <si>
    <t>Balance Sheet                                                                    million €</t>
  </si>
  <si>
    <t>million €</t>
  </si>
  <si>
    <r>
      <t xml:space="preserve">Profit &amp; Loss </t>
    </r>
    <r>
      <rPr>
        <i/>
        <sz val="10"/>
        <color indexed="9"/>
        <rFont val="Arial"/>
        <family val="2"/>
      </rPr>
      <t>(m€)</t>
    </r>
  </si>
  <si>
    <t>Liabilities associated with assets held for sale</t>
  </si>
  <si>
    <t>Assets held for sale</t>
  </si>
  <si>
    <t>Rights of use</t>
  </si>
  <si>
    <t>Current liabilities for leasing</t>
  </si>
  <si>
    <t>Non-current liabilities for leasing</t>
  </si>
  <si>
    <t>Current financial liabilities</t>
  </si>
  <si>
    <t>Non-current financial liabilities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</si>
</sst>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dd\-mmm\-yyyy"/>
    <numFmt numFmtId="171" formatCode="0.0"/>
    <numFmt numFmtId="172" formatCode="#,##0;\(#,##0.0\)"/>
    <numFmt numFmtId="173" formatCode="#,##0.0;\(#,##0.00\)"/>
    <numFmt numFmtId="174" formatCode="0.0%"/>
    <numFmt numFmtId="175" formatCode="#,##0.0"/>
    <numFmt numFmtId="176" formatCode="\+#,##0.0;\-#,##0.0"/>
    <numFmt numFmtId="177" formatCode="\+0.0%;\-0.0%"/>
    <numFmt numFmtId="178" formatCode="#,##0.0;\(#,##0.0\)"/>
    <numFmt numFmtId="179" formatCode="\+0.0%"/>
    <numFmt numFmtId="180" formatCode="#,##0.0;\-#,##0.0"/>
    <numFmt numFmtId="181" formatCode="\+0.0%;\(0.0%\)"/>
    <numFmt numFmtId="182" formatCode="_-* #,##0.0_-;\-* #,##0.0_-;_-* &quot;-&quot;??_-;_-@_-"/>
    <numFmt numFmtId="183" formatCode="\+#,##0.0;\(#,##0.0\)"/>
    <numFmt numFmtId="184" formatCode="0.0%;\(0.0%\)"/>
    <numFmt numFmtId="185" formatCode="\(#,##0.0\);\+#,##0.0"/>
    <numFmt numFmtId="186" formatCode="\+#,##0;\(#,##0\)"/>
    <numFmt numFmtId="187" formatCode="#,##0.000;\(#,##0.000\)"/>
    <numFmt numFmtId="188" formatCode="[$-410]dddd\ d\ mmmm\ yyyy"/>
  </numFmts>
  <fonts count="81">
    <font>
      <sz val="10"/>
      <name val="Arial"/>
      <family val="0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12"/>
      <name val="Arial"/>
      <family val="2"/>
    </font>
    <font>
      <u val="single"/>
      <sz val="8.5"/>
      <color indexed="36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3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22"/>
      <color indexed="15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i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9"/>
      <name val="Arial Narrow"/>
      <family val="2"/>
    </font>
    <font>
      <i/>
      <sz val="10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Arial Narrow"/>
      <family val="2"/>
    </font>
    <font>
      <b/>
      <i/>
      <sz val="10"/>
      <color indexed="9"/>
      <name val="Arial Narrow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 Narrow"/>
      <family val="2"/>
    </font>
    <font>
      <b/>
      <i/>
      <sz val="10"/>
      <color theme="0"/>
      <name val="Arial Narrow"/>
      <family val="2"/>
    </font>
    <font>
      <b/>
      <sz val="10"/>
      <color theme="0"/>
      <name val="Arial"/>
      <family val="2"/>
    </font>
    <font>
      <i/>
      <sz val="10"/>
      <color theme="0"/>
      <name val="Arial"/>
      <family val="2"/>
    </font>
  </fonts>
  <fills count="6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54977"/>
        <bgColor indexed="64"/>
      </patternFill>
    </fill>
    <fill>
      <patternFill patternType="solid">
        <fgColor rgb="FF862356"/>
        <bgColor indexed="64"/>
      </patternFill>
    </fill>
    <fill>
      <patternFill patternType="solid">
        <fgColor rgb="FFED7F00"/>
        <bgColor indexed="64"/>
      </patternFill>
    </fill>
    <fill>
      <patternFill patternType="solid">
        <fgColor rgb="FF009B57"/>
        <bgColor indexed="64"/>
      </patternFill>
    </fill>
    <fill>
      <patternFill patternType="solid">
        <fgColor theme="0" tint="-0.499969989061355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/>
      <top style="thin">
        <color indexed="16"/>
      </top>
      <bottom style="thin">
        <color indexed="16"/>
      </bottom>
    </border>
  </borders>
  <cellStyleXfs count="1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23" borderId="0" applyNumberFormat="0" applyBorder="0" applyAlignment="0" applyProtection="0"/>
    <xf numFmtId="0" fontId="22" fillId="16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22" fillId="23" borderId="0" applyNumberFormat="0" applyBorder="0" applyAlignment="0" applyProtection="0"/>
    <xf numFmtId="0" fontId="22" fillId="30" borderId="0" applyNumberFormat="0" applyBorder="0" applyAlignment="0" applyProtection="0"/>
    <xf numFmtId="0" fontId="22" fillId="14" borderId="0" applyNumberFormat="0" applyBorder="0" applyAlignment="0" applyProtection="0"/>
    <xf numFmtId="0" fontId="22" fillId="31" borderId="0" applyNumberFormat="0" applyBorder="0" applyAlignment="0" applyProtection="0"/>
    <xf numFmtId="0" fontId="22" fillId="23" borderId="0" applyNumberFormat="0" applyBorder="0" applyAlignment="0" applyProtection="0"/>
    <xf numFmtId="0" fontId="22" fillId="32" borderId="0" applyNumberFormat="0" applyBorder="0" applyAlignment="0" applyProtection="0"/>
    <xf numFmtId="0" fontId="16" fillId="33" borderId="0" applyNumberFormat="0" applyBorder="0" applyAlignment="0" applyProtection="0"/>
    <xf numFmtId="0" fontId="62" fillId="34" borderId="1" applyNumberFormat="0" applyAlignment="0" applyProtection="0"/>
    <xf numFmtId="0" fontId="24" fillId="5" borderId="2" applyNumberFormat="0" applyAlignment="0" applyProtection="0"/>
    <xf numFmtId="0" fontId="63" fillId="0" borderId="3" applyNumberFormat="0" applyFill="0" applyAlignment="0" applyProtection="0"/>
    <xf numFmtId="0" fontId="64" fillId="35" borderId="4" applyNumberFormat="0" applyAlignment="0" applyProtection="0"/>
    <xf numFmtId="0" fontId="18" fillId="3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1" fillId="37" borderId="0" applyNumberFormat="0" applyBorder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43" borderId="0" applyNumberFormat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65" fillId="44" borderId="1" applyNumberFormat="0" applyAlignment="0" applyProtection="0"/>
    <xf numFmtId="0" fontId="30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5" borderId="0" applyNumberFormat="0" applyBorder="0" applyAlignment="0" applyProtection="0"/>
    <xf numFmtId="0" fontId="66" fillId="46" borderId="0" applyNumberFormat="0" applyBorder="0" applyAlignment="0" applyProtection="0"/>
    <xf numFmtId="37" fontId="1" fillId="0" borderId="0">
      <alignment/>
      <protection/>
    </xf>
    <xf numFmtId="0" fontId="0" fillId="47" borderId="10" applyNumberFormat="0" applyFont="0" applyAlignment="0" applyProtection="0"/>
    <xf numFmtId="0" fontId="0" fillId="4" borderId="2" applyNumberFormat="0" applyFont="0" applyAlignment="0" applyProtection="0"/>
    <xf numFmtId="0" fontId="67" fillId="34" borderId="11" applyNumberFormat="0" applyAlignment="0" applyProtection="0"/>
    <xf numFmtId="9" fontId="0" fillId="0" borderId="0" applyFont="0" applyFill="0" applyBorder="0" applyAlignment="0" applyProtection="0"/>
    <xf numFmtId="4" fontId="10" fillId="45" borderId="12" applyNumberFormat="0" applyProtection="0">
      <alignment vertical="center"/>
    </xf>
    <xf numFmtId="4" fontId="31" fillId="45" borderId="12" applyNumberFormat="0" applyProtection="0">
      <alignment vertical="center"/>
    </xf>
    <xf numFmtId="4" fontId="32" fillId="48" borderId="13">
      <alignment vertical="center"/>
      <protection/>
    </xf>
    <xf numFmtId="4" fontId="33" fillId="48" borderId="13">
      <alignment vertical="center"/>
      <protection/>
    </xf>
    <xf numFmtId="4" fontId="32" fillId="49" borderId="13">
      <alignment vertical="center"/>
      <protection/>
    </xf>
    <xf numFmtId="4" fontId="33" fillId="49" borderId="13">
      <alignment vertical="center"/>
      <protection/>
    </xf>
    <xf numFmtId="4" fontId="10" fillId="45" borderId="12" applyNumberFormat="0" applyProtection="0">
      <alignment horizontal="left" vertical="center" indent="1"/>
    </xf>
    <xf numFmtId="4" fontId="10" fillId="45" borderId="12" applyNumberFormat="0" applyProtection="0">
      <alignment horizontal="left" vertical="center" indent="1"/>
    </xf>
    <xf numFmtId="0" fontId="0" fillId="50" borderId="0">
      <alignment/>
      <protection/>
    </xf>
    <xf numFmtId="0" fontId="0" fillId="2" borderId="12" applyNumberFormat="0" applyProtection="0">
      <alignment horizontal="left" vertical="center" indent="1"/>
    </xf>
    <xf numFmtId="4" fontId="10" fillId="6" borderId="12" applyNumberFormat="0" applyProtection="0">
      <alignment horizontal="right" vertical="center"/>
    </xf>
    <xf numFmtId="4" fontId="10" fillId="3" borderId="12" applyNumberFormat="0" applyProtection="0">
      <alignment horizontal="right" vertical="center"/>
    </xf>
    <xf numFmtId="4" fontId="10" fillId="30" borderId="12" applyNumberFormat="0" applyProtection="0">
      <alignment horizontal="right" vertical="center"/>
    </xf>
    <xf numFmtId="4" fontId="10" fillId="32" borderId="12" applyNumberFormat="0" applyProtection="0">
      <alignment horizontal="right" vertical="center"/>
    </xf>
    <xf numFmtId="4" fontId="10" fillId="51" borderId="12" applyNumberFormat="0" applyProtection="0">
      <alignment horizontal="right" vertical="center"/>
    </xf>
    <xf numFmtId="4" fontId="10" fillId="52" borderId="12" applyNumberFormat="0" applyProtection="0">
      <alignment horizontal="right" vertical="center"/>
    </xf>
    <xf numFmtId="4" fontId="10" fillId="14" borderId="12" applyNumberFormat="0" applyProtection="0">
      <alignment horizontal="right" vertical="center"/>
    </xf>
    <xf numFmtId="4" fontId="10" fillId="43" borderId="12" applyNumberFormat="0" applyProtection="0">
      <alignment horizontal="right" vertical="center"/>
    </xf>
    <xf numFmtId="4" fontId="10" fillId="50" borderId="12" applyNumberFormat="0" applyProtection="0">
      <alignment horizontal="right" vertical="center"/>
    </xf>
    <xf numFmtId="4" fontId="9" fillId="53" borderId="12" applyNumberFormat="0" applyProtection="0">
      <alignment horizontal="left" vertical="center" indent="1"/>
    </xf>
    <xf numFmtId="4" fontId="10" fillId="5" borderId="14" applyNumberFormat="0" applyProtection="0">
      <alignment horizontal="left" vertical="center" indent="1"/>
    </xf>
    <xf numFmtId="4" fontId="34" fillId="31" borderId="0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4" fontId="35" fillId="54" borderId="0">
      <alignment horizontal="left" vertical="center" indent="1"/>
      <protection/>
    </xf>
    <xf numFmtId="4" fontId="10" fillId="5" borderId="12" applyNumberFormat="0" applyProtection="0">
      <alignment horizontal="left" vertical="center" indent="1"/>
    </xf>
    <xf numFmtId="0" fontId="0" fillId="55" borderId="15" applyNumberFormat="0" applyFont="0" applyAlignment="0">
      <protection/>
    </xf>
    <xf numFmtId="0" fontId="0" fillId="5" borderId="16" applyNumberFormat="0" applyAlignment="0">
      <protection/>
    </xf>
    <xf numFmtId="0" fontId="36" fillId="56" borderId="17">
      <alignment horizontal="left" vertical="center"/>
      <protection/>
    </xf>
    <xf numFmtId="0" fontId="0" fillId="55" borderId="18" applyNumberFormat="0" applyFont="0" applyAlignment="0">
      <protection/>
    </xf>
    <xf numFmtId="4" fontId="1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center" indent="1"/>
    </xf>
    <xf numFmtId="0" fontId="0" fillId="13" borderId="12" applyNumberFormat="0" applyProtection="0">
      <alignment horizontal="left" vertical="center" indent="1"/>
    </xf>
    <xf numFmtId="0" fontId="0" fillId="13" borderId="12" applyNumberFormat="0" applyProtection="0">
      <alignment horizontal="left" vertical="center" indent="1"/>
    </xf>
    <xf numFmtId="0" fontId="0" fillId="15" borderId="12" applyNumberFormat="0" applyProtection="0">
      <alignment horizontal="left" vertical="center" indent="1"/>
    </xf>
    <xf numFmtId="0" fontId="0" fillId="15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4" fontId="10" fillId="4" borderId="12" applyNumberFormat="0" applyProtection="0">
      <alignment vertical="center"/>
    </xf>
    <xf numFmtId="4" fontId="31" fillId="4" borderId="12" applyNumberFormat="0" applyProtection="0">
      <alignment vertical="center"/>
    </xf>
    <xf numFmtId="4" fontId="37" fillId="48" borderId="19">
      <alignment vertical="center"/>
      <protection/>
    </xf>
    <xf numFmtId="4" fontId="38" fillId="48" borderId="19">
      <alignment vertical="center"/>
      <protection/>
    </xf>
    <xf numFmtId="4" fontId="37" fillId="49" borderId="19">
      <alignment vertical="center"/>
      <protection/>
    </xf>
    <xf numFmtId="4" fontId="38" fillId="49" borderId="19">
      <alignment vertical="center"/>
      <protection/>
    </xf>
    <xf numFmtId="4" fontId="10" fillId="4" borderId="12" applyNumberFormat="0" applyProtection="0">
      <alignment horizontal="left" vertical="center" indent="1"/>
    </xf>
    <xf numFmtId="4" fontId="10" fillId="4" borderId="12" applyNumberFormat="0" applyProtection="0">
      <alignment horizontal="left" vertical="center" indent="1"/>
    </xf>
    <xf numFmtId="4" fontId="10" fillId="5" borderId="12" applyNumberFormat="0" applyProtection="0">
      <alignment horizontal="right" vertical="center"/>
    </xf>
    <xf numFmtId="4" fontId="31" fillId="5" borderId="12" applyNumberFormat="0" applyProtection="0">
      <alignment horizontal="right" vertical="center"/>
    </xf>
    <xf numFmtId="4" fontId="39" fillId="48" borderId="19">
      <alignment vertical="center"/>
      <protection/>
    </xf>
    <xf numFmtId="4" fontId="40" fillId="48" borderId="19">
      <alignment vertical="center"/>
      <protection/>
    </xf>
    <xf numFmtId="4" fontId="39" fillId="49" borderId="19">
      <alignment vertical="center"/>
      <protection/>
    </xf>
    <xf numFmtId="4" fontId="40" fillId="30" borderId="19">
      <alignment vertical="center"/>
      <protection/>
    </xf>
    <xf numFmtId="0" fontId="0" fillId="2" borderId="12" applyNumberFormat="0" applyProtection="0">
      <alignment horizontal="left" vertical="center" indent="1"/>
    </xf>
    <xf numFmtId="4" fontId="34" fillId="54" borderId="20">
      <alignment horizontal="right" vertical="center"/>
      <protection/>
    </xf>
    <xf numFmtId="4" fontId="34" fillId="54" borderId="20">
      <alignment horizontal="left" vertical="center" indent="1"/>
      <protection/>
    </xf>
    <xf numFmtId="4" fontId="34" fillId="57" borderId="20">
      <alignment horizontal="left" vertical="center" indent="1"/>
      <protection/>
    </xf>
    <xf numFmtId="0" fontId="0" fillId="2" borderId="12" applyNumberFormat="0" applyProtection="0">
      <alignment horizontal="left" vertical="center" indent="1"/>
    </xf>
    <xf numFmtId="4" fontId="34" fillId="57" borderId="20">
      <alignment vertical="center"/>
      <protection/>
    </xf>
    <xf numFmtId="4" fontId="41" fillId="57" borderId="20">
      <alignment vertical="center"/>
      <protection/>
    </xf>
    <xf numFmtId="4" fontId="32" fillId="48" borderId="21">
      <alignment vertical="center"/>
      <protection/>
    </xf>
    <xf numFmtId="4" fontId="33" fillId="48" borderId="21">
      <alignment vertical="center"/>
      <protection/>
    </xf>
    <xf numFmtId="4" fontId="32" fillId="49" borderId="19">
      <alignment vertical="center"/>
      <protection/>
    </xf>
    <xf numFmtId="4" fontId="33" fillId="49" borderId="19">
      <alignment vertical="center"/>
      <protection/>
    </xf>
    <xf numFmtId="4" fontId="34" fillId="4" borderId="20">
      <alignment horizontal="left" vertical="center" indent="1"/>
      <protection/>
    </xf>
    <xf numFmtId="0" fontId="42" fillId="0" borderId="0">
      <alignment/>
      <protection/>
    </xf>
    <xf numFmtId="4" fontId="43" fillId="5" borderId="12" applyNumberFormat="0" applyProtection="0">
      <alignment horizontal="right" vertical="center"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22" applyNumberFormat="0" applyFill="0" applyAlignment="0" applyProtection="0"/>
    <xf numFmtId="0" fontId="72" fillId="0" borderId="23" applyNumberFormat="0" applyFill="0" applyAlignment="0" applyProtection="0"/>
    <xf numFmtId="0" fontId="73" fillId="0" borderId="24" applyNumberFormat="0" applyFill="0" applyAlignment="0" applyProtection="0"/>
    <xf numFmtId="0" fontId="73" fillId="0" borderId="0" applyNumberFormat="0" applyFill="0" applyBorder="0" applyAlignment="0" applyProtection="0"/>
    <xf numFmtId="0" fontId="21" fillId="0" borderId="25" applyNumberFormat="0" applyFill="0" applyAlignment="0" applyProtection="0"/>
    <xf numFmtId="0" fontId="74" fillId="0" borderId="26" applyNumberFormat="0" applyFill="0" applyAlignment="0" applyProtection="0"/>
    <xf numFmtId="0" fontId="75" fillId="58" borderId="0" applyNumberFormat="0" applyBorder="0" applyAlignment="0" applyProtection="0"/>
    <xf numFmtId="0" fontId="76" fillId="5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37" fontId="3" fillId="54" borderId="27" xfId="83" applyFont="1" applyFill="1" applyBorder="1" applyAlignment="1" applyProtection="1">
      <alignment horizontal="left" vertical="center" wrapText="1"/>
      <protection hidden="1"/>
    </xf>
    <xf numFmtId="37" fontId="7" fillId="54" borderId="27" xfId="83" applyFont="1" applyFill="1" applyBorder="1" applyAlignment="1">
      <alignment vertical="center"/>
      <protection/>
    </xf>
    <xf numFmtId="37" fontId="7" fillId="54" borderId="27" xfId="83" applyFont="1" applyFill="1" applyBorder="1" applyAlignment="1">
      <alignment vertical="center" wrapText="1"/>
      <protection/>
    </xf>
    <xf numFmtId="37" fontId="8" fillId="15" borderId="27" xfId="83" applyFont="1" applyFill="1" applyBorder="1" applyAlignment="1" applyProtection="1">
      <alignment vertical="center" wrapText="1"/>
      <protection hidden="1"/>
    </xf>
    <xf numFmtId="0" fontId="6" fillId="54" borderId="27" xfId="83" applyNumberFormat="1" applyFont="1" applyFill="1" applyBorder="1" applyAlignment="1" applyProtection="1" quotePrefix="1">
      <alignment horizontal="center" vertical="center" wrapText="1"/>
      <protection/>
    </xf>
    <xf numFmtId="37" fontId="8" fillId="15" borderId="28" xfId="83" applyFont="1" applyFill="1" applyBorder="1" applyAlignment="1" applyProtection="1">
      <alignment vertical="center"/>
      <protection hidden="1"/>
    </xf>
    <xf numFmtId="37" fontId="2" fillId="60" borderId="27" xfId="83" applyFont="1" applyFill="1" applyBorder="1" applyAlignment="1" applyProtection="1">
      <alignment horizontal="right" vertical="center"/>
      <protection hidden="1"/>
    </xf>
    <xf numFmtId="37" fontId="2" fillId="60" borderId="27" xfId="83" applyFont="1" applyFill="1" applyBorder="1" applyAlignment="1" applyProtection="1">
      <alignment vertical="center" wrapText="1"/>
      <protection hidden="1"/>
    </xf>
    <xf numFmtId="37" fontId="8" fillId="60" borderId="27" xfId="83" applyFont="1" applyFill="1" applyBorder="1" applyAlignment="1" applyProtection="1">
      <alignment horizontal="right" vertical="center" wrapText="1"/>
      <protection hidden="1"/>
    </xf>
    <xf numFmtId="0" fontId="3" fillId="54" borderId="27" xfId="83" applyNumberFormat="1" applyFont="1" applyFill="1" applyBorder="1" applyAlignment="1" applyProtection="1">
      <alignment horizontal="center" vertical="center"/>
      <protection hidden="1"/>
    </xf>
    <xf numFmtId="37" fontId="3" fillId="54" borderId="27" xfId="83" applyFont="1" applyFill="1" applyBorder="1" applyAlignment="1" applyProtection="1">
      <alignment horizontal="center" vertical="center"/>
      <protection hidden="1"/>
    </xf>
    <xf numFmtId="0" fontId="0" fillId="61" borderId="0" xfId="0" applyFill="1" applyAlignment="1">
      <alignment/>
    </xf>
    <xf numFmtId="0" fontId="0" fillId="61" borderId="0" xfId="0" applyFont="1" applyFill="1" applyAlignment="1">
      <alignment/>
    </xf>
    <xf numFmtId="37" fontId="3" fillId="61" borderId="0" xfId="83" applyFont="1" applyFill="1" applyAlignment="1" applyProtection="1">
      <alignment wrapText="1"/>
      <protection hidden="1"/>
    </xf>
    <xf numFmtId="37" fontId="4" fillId="61" borderId="0" xfId="83" applyFont="1" applyFill="1" applyAlignment="1" applyProtection="1">
      <alignment horizontal="right" wrapText="1"/>
      <protection hidden="1"/>
    </xf>
    <xf numFmtId="37" fontId="2" fillId="61" borderId="27" xfId="83" applyFont="1" applyFill="1" applyBorder="1" applyAlignment="1" applyProtection="1">
      <alignment wrapText="1"/>
      <protection hidden="1"/>
    </xf>
    <xf numFmtId="37" fontId="3" fillId="61" borderId="0" xfId="83" applyFont="1" applyFill="1" applyAlignment="1" applyProtection="1">
      <alignment wrapText="1"/>
      <protection hidden="1"/>
    </xf>
    <xf numFmtId="37" fontId="2" fillId="61" borderId="0" xfId="83" applyFont="1" applyFill="1" applyAlignment="1" applyProtection="1">
      <alignment wrapText="1"/>
      <protection hidden="1"/>
    </xf>
    <xf numFmtId="37" fontId="2" fillId="61" borderId="29" xfId="83" applyFont="1" applyFill="1" applyBorder="1" applyAlignment="1" applyProtection="1">
      <alignment wrapText="1"/>
      <protection hidden="1"/>
    </xf>
    <xf numFmtId="37" fontId="3" fillId="61" borderId="0" xfId="83" applyFont="1" applyFill="1" applyBorder="1" applyAlignment="1" applyProtection="1">
      <alignment wrapText="1"/>
      <protection hidden="1"/>
    </xf>
    <xf numFmtId="37" fontId="1" fillId="61" borderId="30" xfId="83" applyFill="1" applyBorder="1" applyProtection="1">
      <alignment/>
      <protection locked="0"/>
    </xf>
    <xf numFmtId="37" fontId="4" fillId="61" borderId="0" xfId="83" applyFont="1" applyFill="1" applyBorder="1" applyAlignment="1" applyProtection="1">
      <alignment wrapText="1"/>
      <protection hidden="1"/>
    </xf>
    <xf numFmtId="37" fontId="3" fillId="61" borderId="28" xfId="83" applyFont="1" applyFill="1" applyBorder="1" applyAlignment="1" applyProtection="1">
      <alignment wrapText="1"/>
      <protection hidden="1"/>
    </xf>
    <xf numFmtId="37" fontId="77" fillId="62" borderId="27" xfId="83" applyFont="1" applyFill="1" applyBorder="1" applyAlignment="1" applyProtection="1">
      <alignment horizontal="left" vertical="center"/>
      <protection hidden="1"/>
    </xf>
    <xf numFmtId="170" fontId="78" fillId="62" borderId="27" xfId="83" applyNumberFormat="1" applyFont="1" applyFill="1" applyBorder="1" applyAlignment="1" applyProtection="1" quotePrefix="1">
      <alignment horizontal="center" vertical="center" wrapText="1"/>
      <protection/>
    </xf>
    <xf numFmtId="37" fontId="2" fillId="61" borderId="0" xfId="83" applyFont="1" applyFill="1" applyAlignment="1" applyProtection="1">
      <alignment vertical="center"/>
      <protection hidden="1"/>
    </xf>
    <xf numFmtId="37" fontId="2" fillId="61" borderId="0" xfId="83" applyFont="1" applyFill="1" applyAlignment="1" applyProtection="1">
      <alignment horizontal="center" vertical="center"/>
      <protection hidden="1"/>
    </xf>
    <xf numFmtId="37" fontId="3" fillId="61" borderId="0" xfId="83" applyFont="1" applyFill="1" applyAlignment="1" applyProtection="1">
      <alignment vertical="center"/>
      <protection hidden="1"/>
    </xf>
    <xf numFmtId="37" fontId="3" fillId="61" borderId="0" xfId="83" applyFont="1" applyFill="1" applyAlignment="1" applyProtection="1">
      <alignment vertical="center"/>
      <protection hidden="1"/>
    </xf>
    <xf numFmtId="37" fontId="2" fillId="61" borderId="31" xfId="83" applyFont="1" applyFill="1" applyBorder="1" applyAlignment="1" applyProtection="1">
      <alignment vertical="center"/>
      <protection hidden="1"/>
    </xf>
    <xf numFmtId="0" fontId="1" fillId="61" borderId="0" xfId="0" applyFont="1" applyFill="1" applyAlignment="1">
      <alignment/>
    </xf>
    <xf numFmtId="37" fontId="2" fillId="61" borderId="0" xfId="83" applyFont="1" applyFill="1" applyAlignment="1" applyProtection="1">
      <alignment vertical="center" wrapText="1"/>
      <protection hidden="1"/>
    </xf>
    <xf numFmtId="37" fontId="3" fillId="61" borderId="31" xfId="83" applyFont="1" applyFill="1" applyBorder="1" applyAlignment="1" applyProtection="1">
      <alignment vertical="center"/>
      <protection hidden="1"/>
    </xf>
    <xf numFmtId="37" fontId="3" fillId="61" borderId="0" xfId="83" applyFont="1" applyFill="1" applyAlignment="1" applyProtection="1">
      <alignment vertical="center" wrapText="1"/>
      <protection hidden="1"/>
    </xf>
    <xf numFmtId="37" fontId="3" fillId="61" borderId="0" xfId="83" applyFont="1" applyFill="1" applyAlignment="1" applyProtection="1">
      <alignment vertical="center" wrapText="1"/>
      <protection hidden="1"/>
    </xf>
    <xf numFmtId="37" fontId="8" fillId="61" borderId="0" xfId="83" applyFont="1" applyFill="1" applyAlignment="1" applyProtection="1">
      <alignment vertical="center" wrapText="1"/>
      <protection hidden="1"/>
    </xf>
    <xf numFmtId="0" fontId="12" fillId="61" borderId="32" xfId="0" applyFont="1" applyFill="1" applyBorder="1" applyAlignment="1">
      <alignment horizontal="left" wrapText="1"/>
    </xf>
    <xf numFmtId="184" fontId="47" fillId="61" borderId="0" xfId="0" applyNumberFormat="1" applyFont="1" applyFill="1" applyBorder="1" applyAlignment="1">
      <alignment wrapText="1"/>
    </xf>
    <xf numFmtId="183" fontId="12" fillId="61" borderId="0" xfId="0" applyNumberFormat="1" applyFont="1" applyFill="1" applyBorder="1" applyAlignment="1">
      <alignment wrapText="1"/>
    </xf>
    <xf numFmtId="181" fontId="12" fillId="61" borderId="33" xfId="87" applyNumberFormat="1" applyFont="1" applyFill="1" applyBorder="1" applyAlignment="1">
      <alignment wrapText="1"/>
    </xf>
    <xf numFmtId="0" fontId="12" fillId="61" borderId="0" xfId="0" applyFont="1" applyFill="1" applyAlignment="1">
      <alignment/>
    </xf>
    <xf numFmtId="0" fontId="0" fillId="61" borderId="32" xfId="0" applyFont="1" applyFill="1" applyBorder="1" applyAlignment="1">
      <alignment horizontal="left" wrapText="1"/>
    </xf>
    <xf numFmtId="185" fontId="0" fillId="61" borderId="0" xfId="0" applyNumberFormat="1" applyFont="1" applyFill="1" applyBorder="1" applyAlignment="1">
      <alignment wrapText="1"/>
    </xf>
    <xf numFmtId="181" fontId="0" fillId="61" borderId="33" xfId="87" applyNumberFormat="1" applyFont="1" applyFill="1" applyBorder="1" applyAlignment="1">
      <alignment wrapText="1"/>
    </xf>
    <xf numFmtId="183" fontId="0" fillId="61" borderId="0" xfId="0" applyNumberFormat="1" applyFont="1" applyFill="1" applyBorder="1" applyAlignment="1">
      <alignment wrapText="1"/>
    </xf>
    <xf numFmtId="0" fontId="12" fillId="61" borderId="34" xfId="0" applyFont="1" applyFill="1" applyBorder="1" applyAlignment="1">
      <alignment horizontal="left" wrapText="1"/>
    </xf>
    <xf numFmtId="184" fontId="48" fillId="61" borderId="27" xfId="0" applyNumberFormat="1" applyFont="1" applyFill="1" applyBorder="1" applyAlignment="1">
      <alignment wrapText="1"/>
    </xf>
    <xf numFmtId="183" fontId="12" fillId="61" borderId="27" xfId="0" applyNumberFormat="1" applyFont="1" applyFill="1" applyBorder="1" applyAlignment="1">
      <alignment wrapText="1"/>
    </xf>
    <xf numFmtId="179" fontId="12" fillId="61" borderId="35" xfId="87" applyNumberFormat="1" applyFont="1" applyFill="1" applyBorder="1" applyAlignment="1">
      <alignment wrapText="1"/>
    </xf>
    <xf numFmtId="174" fontId="12" fillId="61" borderId="0" xfId="0" applyNumberFormat="1" applyFont="1" applyFill="1" applyBorder="1" applyAlignment="1">
      <alignment wrapText="1"/>
    </xf>
    <xf numFmtId="177" fontId="12" fillId="61" borderId="33" xfId="0" applyNumberFormat="1" applyFont="1" applyFill="1" applyBorder="1" applyAlignment="1">
      <alignment wrapText="1"/>
    </xf>
    <xf numFmtId="177" fontId="0" fillId="61" borderId="33" xfId="0" applyNumberFormat="1" applyFont="1" applyFill="1" applyBorder="1" applyAlignment="1">
      <alignment wrapText="1"/>
    </xf>
    <xf numFmtId="0" fontId="47" fillId="61" borderId="32" xfId="0" applyFont="1" applyFill="1" applyBorder="1" applyAlignment="1" quotePrefix="1">
      <alignment horizontal="right" wrapText="1"/>
    </xf>
    <xf numFmtId="183" fontId="47" fillId="61" borderId="0" xfId="0" applyNumberFormat="1" applyFont="1" applyFill="1" applyBorder="1" applyAlignment="1">
      <alignment wrapText="1"/>
    </xf>
    <xf numFmtId="177" fontId="47" fillId="61" borderId="33" xfId="0" applyNumberFormat="1" applyFont="1" applyFill="1" applyBorder="1" applyAlignment="1">
      <alignment wrapText="1"/>
    </xf>
    <xf numFmtId="0" fontId="0" fillId="61" borderId="36" xfId="0" applyFont="1" applyFill="1" applyBorder="1" applyAlignment="1">
      <alignment horizontal="left" wrapText="1"/>
    </xf>
    <xf numFmtId="183" fontId="47" fillId="61" borderId="29" xfId="0" applyNumberFormat="1" applyFont="1" applyFill="1" applyBorder="1" applyAlignment="1">
      <alignment wrapText="1"/>
    </xf>
    <xf numFmtId="181" fontId="0" fillId="61" borderId="37" xfId="87" applyNumberFormat="1" applyFont="1" applyFill="1" applyBorder="1" applyAlignment="1">
      <alignment wrapText="1"/>
    </xf>
    <xf numFmtId="0" fontId="0" fillId="61" borderId="0" xfId="0" applyFont="1" applyFill="1" applyAlignment="1">
      <alignment horizontal="left"/>
    </xf>
    <xf numFmtId="0" fontId="0" fillId="61" borderId="0" xfId="0" applyFont="1" applyFill="1" applyBorder="1" applyAlignment="1">
      <alignment wrapText="1"/>
    </xf>
    <xf numFmtId="176" fontId="0" fillId="61" borderId="0" xfId="0" applyNumberFormat="1" applyFont="1" applyFill="1" applyBorder="1" applyAlignment="1">
      <alignment wrapText="1"/>
    </xf>
    <xf numFmtId="177" fontId="0" fillId="61" borderId="0" xfId="0" applyNumberFormat="1" applyFont="1" applyFill="1" applyBorder="1" applyAlignment="1">
      <alignment wrapText="1"/>
    </xf>
    <xf numFmtId="171" fontId="12" fillId="61" borderId="0" xfId="0" applyNumberFormat="1" applyFont="1" applyFill="1" applyBorder="1" applyAlignment="1">
      <alignment wrapText="1"/>
    </xf>
    <xf numFmtId="174" fontId="0" fillId="61" borderId="29" xfId="0" applyNumberFormat="1" applyFont="1" applyFill="1" applyBorder="1" applyAlignment="1">
      <alignment wrapText="1"/>
    </xf>
    <xf numFmtId="49" fontId="0" fillId="61" borderId="29" xfId="0" applyNumberFormat="1" applyFont="1" applyFill="1" applyBorder="1" applyAlignment="1">
      <alignment horizontal="right" vertical="center" wrapText="1"/>
    </xf>
    <xf numFmtId="0" fontId="0" fillId="61" borderId="37" xfId="0" applyFont="1" applyFill="1" applyBorder="1" applyAlignment="1">
      <alignment/>
    </xf>
    <xf numFmtId="0" fontId="79" fillId="63" borderId="34" xfId="0" applyFont="1" applyFill="1" applyBorder="1" applyAlignment="1">
      <alignment horizontal="left" vertical="center" wrapText="1"/>
    </xf>
    <xf numFmtId="0" fontId="79" fillId="63" borderId="27" xfId="0" applyNumberFormat="1" applyFont="1" applyFill="1" applyBorder="1" applyAlignment="1">
      <alignment horizontal="center" vertical="center" wrapText="1"/>
    </xf>
    <xf numFmtId="15" fontId="80" fillId="63" borderId="27" xfId="0" applyNumberFormat="1" applyFont="1" applyFill="1" applyBorder="1" applyAlignment="1">
      <alignment horizontal="center" vertical="center" wrapText="1"/>
    </xf>
    <xf numFmtId="0" fontId="80" fillId="63" borderId="27" xfId="0" applyFont="1" applyFill="1" applyBorder="1" applyAlignment="1">
      <alignment horizontal="center" vertical="center" wrapText="1"/>
    </xf>
    <xf numFmtId="0" fontId="79" fillId="63" borderId="27" xfId="0" applyFont="1" applyFill="1" applyBorder="1" applyAlignment="1">
      <alignment horizontal="center" vertical="center" wrapText="1"/>
    </xf>
    <xf numFmtId="15" fontId="79" fillId="63" borderId="35" xfId="0" applyNumberFormat="1" applyFont="1" applyFill="1" applyBorder="1" applyAlignment="1">
      <alignment horizontal="center" vertical="center" wrapText="1"/>
    </xf>
    <xf numFmtId="0" fontId="79" fillId="63" borderId="35" xfId="0" applyFont="1" applyFill="1" applyBorder="1" applyAlignment="1">
      <alignment horizontal="center" vertical="center" wrapText="1"/>
    </xf>
    <xf numFmtId="0" fontId="80" fillId="63" borderId="34" xfId="0" applyFont="1" applyFill="1" applyBorder="1" applyAlignment="1">
      <alignment horizontal="left" vertical="center" wrapText="1"/>
    </xf>
    <xf numFmtId="171" fontId="9" fillId="61" borderId="27" xfId="0" applyNumberFormat="1" applyFont="1" applyFill="1" applyBorder="1" applyAlignment="1">
      <alignment wrapText="1"/>
    </xf>
    <xf numFmtId="182" fontId="13" fillId="61" borderId="0" xfId="79" applyNumberFormat="1" applyFont="1" applyFill="1" applyBorder="1" applyAlignment="1">
      <alignment wrapText="1"/>
    </xf>
    <xf numFmtId="175" fontId="10" fillId="61" borderId="29" xfId="0" applyNumberFormat="1" applyFont="1" applyFill="1" applyBorder="1" applyAlignment="1">
      <alignment wrapText="1"/>
    </xf>
    <xf numFmtId="0" fontId="9" fillId="61" borderId="32" xfId="0" applyFont="1" applyFill="1" applyBorder="1" applyAlignment="1">
      <alignment horizontal="left" wrapText="1"/>
    </xf>
    <xf numFmtId="184" fontId="13" fillId="61" borderId="0" xfId="0" applyNumberFormat="1" applyFont="1" applyFill="1" applyBorder="1" applyAlignment="1">
      <alignment wrapText="1"/>
    </xf>
    <xf numFmtId="183" fontId="9" fillId="61" borderId="0" xfId="0" applyNumberFormat="1" applyFont="1" applyFill="1" applyBorder="1" applyAlignment="1">
      <alignment wrapText="1"/>
    </xf>
    <xf numFmtId="181" fontId="9" fillId="61" borderId="33" xfId="87" applyNumberFormat="1" applyFont="1" applyFill="1" applyBorder="1" applyAlignment="1">
      <alignment wrapText="1"/>
    </xf>
    <xf numFmtId="0" fontId="10" fillId="61" borderId="32" xfId="0" applyFont="1" applyFill="1" applyBorder="1" applyAlignment="1">
      <alignment horizontal="left" wrapText="1"/>
    </xf>
    <xf numFmtId="185" fontId="10" fillId="61" borderId="0" xfId="0" applyNumberFormat="1" applyFont="1" applyFill="1" applyBorder="1" applyAlignment="1">
      <alignment wrapText="1"/>
    </xf>
    <xf numFmtId="181" fontId="10" fillId="61" borderId="33" xfId="87" applyNumberFormat="1" applyFont="1" applyFill="1" applyBorder="1" applyAlignment="1">
      <alignment wrapText="1"/>
    </xf>
    <xf numFmtId="183" fontId="10" fillId="61" borderId="0" xfId="0" applyNumberFormat="1" applyFont="1" applyFill="1" applyBorder="1" applyAlignment="1">
      <alignment wrapText="1"/>
    </xf>
    <xf numFmtId="0" fontId="9" fillId="61" borderId="34" xfId="0" applyFont="1" applyFill="1" applyBorder="1" applyAlignment="1">
      <alignment horizontal="left" wrapText="1"/>
    </xf>
    <xf numFmtId="180" fontId="9" fillId="61" borderId="27" xfId="0" applyNumberFormat="1" applyFont="1" applyFill="1" applyBorder="1" applyAlignment="1">
      <alignment wrapText="1"/>
    </xf>
    <xf numFmtId="184" fontId="14" fillId="61" borderId="27" xfId="0" applyNumberFormat="1" applyFont="1" applyFill="1" applyBorder="1" applyAlignment="1">
      <alignment wrapText="1"/>
    </xf>
    <xf numFmtId="183" fontId="9" fillId="61" borderId="27" xfId="0" applyNumberFormat="1" applyFont="1" applyFill="1" applyBorder="1" applyAlignment="1">
      <alignment wrapText="1"/>
    </xf>
    <xf numFmtId="179" fontId="9" fillId="61" borderId="35" xfId="87" applyNumberFormat="1" applyFont="1" applyFill="1" applyBorder="1" applyAlignment="1">
      <alignment wrapText="1"/>
    </xf>
    <xf numFmtId="177" fontId="9" fillId="61" borderId="33" xfId="0" applyNumberFormat="1" applyFont="1" applyFill="1" applyBorder="1" applyAlignment="1">
      <alignment wrapText="1"/>
    </xf>
    <xf numFmtId="182" fontId="10" fillId="61" borderId="0" xfId="79" applyNumberFormat="1" applyFont="1" applyFill="1" applyBorder="1" applyAlignment="1">
      <alignment wrapText="1"/>
    </xf>
    <xf numFmtId="177" fontId="10" fillId="61" borderId="33" xfId="0" applyNumberFormat="1" applyFont="1" applyFill="1" applyBorder="1" applyAlignment="1">
      <alignment wrapText="1"/>
    </xf>
    <xf numFmtId="0" fontId="10" fillId="61" borderId="36" xfId="0" applyFont="1" applyFill="1" applyBorder="1" applyAlignment="1">
      <alignment horizontal="left" wrapText="1"/>
    </xf>
    <xf numFmtId="182" fontId="10" fillId="61" borderId="29" xfId="79" applyNumberFormat="1" applyFont="1" applyFill="1" applyBorder="1" applyAlignment="1">
      <alignment wrapText="1"/>
    </xf>
    <xf numFmtId="183" fontId="10" fillId="61" borderId="29" xfId="0" applyNumberFormat="1" applyFont="1" applyFill="1" applyBorder="1" applyAlignment="1">
      <alignment wrapText="1"/>
    </xf>
    <xf numFmtId="177" fontId="10" fillId="61" borderId="37" xfId="0" applyNumberFormat="1" applyFont="1" applyFill="1" applyBorder="1" applyAlignment="1">
      <alignment wrapText="1"/>
    </xf>
    <xf numFmtId="171" fontId="12" fillId="61" borderId="0" xfId="0" applyNumberFormat="1" applyFont="1" applyFill="1" applyAlignment="1">
      <alignment/>
    </xf>
    <xf numFmtId="180" fontId="12" fillId="61" borderId="0" xfId="0" applyNumberFormat="1" applyFont="1" applyFill="1" applyAlignment="1">
      <alignment/>
    </xf>
    <xf numFmtId="171" fontId="0" fillId="61" borderId="0" xfId="0" applyNumberFormat="1" applyFill="1" applyAlignment="1">
      <alignment/>
    </xf>
    <xf numFmtId="174" fontId="13" fillId="61" borderId="29" xfId="0" applyNumberFormat="1" applyFont="1" applyFill="1" applyBorder="1" applyAlignment="1">
      <alignment wrapText="1"/>
    </xf>
    <xf numFmtId="49" fontId="13" fillId="61" borderId="29" xfId="0" applyNumberFormat="1" applyFont="1" applyFill="1" applyBorder="1" applyAlignment="1">
      <alignment horizontal="right" wrapText="1"/>
    </xf>
    <xf numFmtId="0" fontId="0" fillId="61" borderId="37" xfId="0" applyFill="1" applyBorder="1" applyAlignment="1">
      <alignment/>
    </xf>
    <xf numFmtId="0" fontId="0" fillId="61" borderId="0" xfId="0" applyFill="1" applyAlignment="1">
      <alignment horizontal="left"/>
    </xf>
    <xf numFmtId="0" fontId="80" fillId="64" borderId="34" xfId="0" applyFont="1" applyFill="1" applyBorder="1" applyAlignment="1">
      <alignment horizontal="left" vertical="center" wrapText="1"/>
    </xf>
    <xf numFmtId="0" fontId="79" fillId="64" borderId="27" xfId="0" applyNumberFormat="1" applyFont="1" applyFill="1" applyBorder="1" applyAlignment="1">
      <alignment horizontal="center" vertical="center" wrapText="1"/>
    </xf>
    <xf numFmtId="0" fontId="79" fillId="64" borderId="27" xfId="0" applyFont="1" applyFill="1" applyBorder="1" applyAlignment="1">
      <alignment horizontal="center" vertical="center" wrapText="1"/>
    </xf>
    <xf numFmtId="0" fontId="79" fillId="64" borderId="35" xfId="0" applyFont="1" applyFill="1" applyBorder="1" applyAlignment="1">
      <alignment horizontal="center" vertical="center" wrapText="1"/>
    </xf>
    <xf numFmtId="0" fontId="79" fillId="64" borderId="34" xfId="0" applyFont="1" applyFill="1" applyBorder="1" applyAlignment="1">
      <alignment horizontal="left" vertical="center" wrapText="1"/>
    </xf>
    <xf numFmtId="15" fontId="80" fillId="64" borderId="27" xfId="0" applyNumberFormat="1" applyFont="1" applyFill="1" applyBorder="1" applyAlignment="1">
      <alignment horizontal="center" vertical="center" wrapText="1"/>
    </xf>
    <xf numFmtId="0" fontId="80" fillId="64" borderId="27" xfId="0" applyFont="1" applyFill="1" applyBorder="1" applyAlignment="1">
      <alignment horizontal="center" vertical="center" wrapText="1"/>
    </xf>
    <xf numFmtId="15" fontId="79" fillId="64" borderId="35" xfId="0" applyNumberFormat="1" applyFont="1" applyFill="1" applyBorder="1" applyAlignment="1">
      <alignment horizontal="center" vertical="center" wrapText="1"/>
    </xf>
    <xf numFmtId="181" fontId="9" fillId="61" borderId="33" xfId="0" applyNumberFormat="1" applyFont="1" applyFill="1" applyBorder="1" applyAlignment="1">
      <alignment wrapText="1"/>
    </xf>
    <xf numFmtId="181" fontId="9" fillId="61" borderId="35" xfId="87" applyNumberFormat="1" applyFont="1" applyFill="1" applyBorder="1" applyAlignment="1">
      <alignment wrapText="1"/>
    </xf>
    <xf numFmtId="181" fontId="10" fillId="61" borderId="33" xfId="0" applyNumberFormat="1" applyFont="1" applyFill="1" applyBorder="1" applyAlignment="1">
      <alignment wrapText="1"/>
    </xf>
    <xf numFmtId="0" fontId="10" fillId="61" borderId="0" xfId="0" applyFont="1" applyFill="1" applyBorder="1" applyAlignment="1">
      <alignment wrapText="1"/>
    </xf>
    <xf numFmtId="0" fontId="10" fillId="61" borderId="32" xfId="0" applyFont="1" applyFill="1" applyBorder="1" applyAlignment="1">
      <alignment horizontal="right" wrapText="1"/>
    </xf>
    <xf numFmtId="171" fontId="10" fillId="61" borderId="0" xfId="0" applyNumberFormat="1" applyFont="1" applyFill="1" applyBorder="1" applyAlignment="1">
      <alignment wrapText="1"/>
    </xf>
    <xf numFmtId="0" fontId="10" fillId="61" borderId="36" xfId="0" applyFont="1" applyFill="1" applyBorder="1" applyAlignment="1">
      <alignment horizontal="right" wrapText="1"/>
    </xf>
    <xf numFmtId="171" fontId="10" fillId="61" borderId="29" xfId="0" applyNumberFormat="1" applyFont="1" applyFill="1" applyBorder="1" applyAlignment="1">
      <alignment wrapText="1"/>
    </xf>
    <xf numFmtId="181" fontId="10" fillId="61" borderId="37" xfId="0" applyNumberFormat="1" applyFont="1" applyFill="1" applyBorder="1" applyAlignment="1">
      <alignment wrapText="1"/>
    </xf>
    <xf numFmtId="174" fontId="10" fillId="61" borderId="0" xfId="0" applyNumberFormat="1" applyFont="1" applyFill="1" applyBorder="1" applyAlignment="1">
      <alignment wrapText="1"/>
    </xf>
    <xf numFmtId="176" fontId="9" fillId="61" borderId="0" xfId="0" applyNumberFormat="1" applyFont="1" applyFill="1" applyBorder="1" applyAlignment="1">
      <alignment wrapText="1"/>
    </xf>
    <xf numFmtId="176" fontId="10" fillId="61" borderId="0" xfId="0" applyNumberFormat="1" applyFont="1" applyFill="1" applyBorder="1" applyAlignment="1">
      <alignment wrapText="1"/>
    </xf>
    <xf numFmtId="174" fontId="10" fillId="61" borderId="29" xfId="0" applyNumberFormat="1" applyFont="1" applyFill="1" applyBorder="1" applyAlignment="1">
      <alignment wrapText="1"/>
    </xf>
    <xf numFmtId="49" fontId="10" fillId="61" borderId="29" xfId="0" applyNumberFormat="1" applyFont="1" applyFill="1" applyBorder="1" applyAlignment="1">
      <alignment horizontal="right" wrapText="1"/>
    </xf>
    <xf numFmtId="0" fontId="79" fillId="62" borderId="34" xfId="0" applyFont="1" applyFill="1" applyBorder="1" applyAlignment="1">
      <alignment horizontal="left" vertical="center" wrapText="1"/>
    </xf>
    <xf numFmtId="0" fontId="79" fillId="62" borderId="27" xfId="0" applyNumberFormat="1" applyFont="1" applyFill="1" applyBorder="1" applyAlignment="1">
      <alignment horizontal="center" vertical="center" wrapText="1"/>
    </xf>
    <xf numFmtId="15" fontId="80" fillId="62" borderId="27" xfId="0" applyNumberFormat="1" applyFont="1" applyFill="1" applyBorder="1" applyAlignment="1">
      <alignment horizontal="center" vertical="center" wrapText="1"/>
    </xf>
    <xf numFmtId="0" fontId="80" fillId="62" borderId="27" xfId="0" applyFont="1" applyFill="1" applyBorder="1" applyAlignment="1">
      <alignment horizontal="center" vertical="center" wrapText="1"/>
    </xf>
    <xf numFmtId="0" fontId="79" fillId="62" borderId="27" xfId="0" applyFont="1" applyFill="1" applyBorder="1" applyAlignment="1">
      <alignment horizontal="center" vertical="center" wrapText="1"/>
    </xf>
    <xf numFmtId="15" fontId="79" fillId="62" borderId="35" xfId="0" applyNumberFormat="1" applyFont="1" applyFill="1" applyBorder="1" applyAlignment="1">
      <alignment horizontal="center" vertical="center" wrapText="1"/>
    </xf>
    <xf numFmtId="0" fontId="79" fillId="62" borderId="35" xfId="0" applyFont="1" applyFill="1" applyBorder="1" applyAlignment="1">
      <alignment horizontal="center" vertical="center" wrapText="1"/>
    </xf>
    <xf numFmtId="0" fontId="80" fillId="62" borderId="34" xfId="0" applyFont="1" applyFill="1" applyBorder="1" applyAlignment="1">
      <alignment horizontal="left" vertical="center" wrapText="1"/>
    </xf>
    <xf numFmtId="173" fontId="9" fillId="61" borderId="27" xfId="0" applyNumberFormat="1" applyFont="1" applyFill="1" applyBorder="1" applyAlignment="1">
      <alignment wrapText="1"/>
    </xf>
    <xf numFmtId="174" fontId="13" fillId="61" borderId="0" xfId="0" applyNumberFormat="1" applyFont="1" applyFill="1" applyBorder="1" applyAlignment="1">
      <alignment wrapText="1"/>
    </xf>
    <xf numFmtId="175" fontId="9" fillId="61" borderId="27" xfId="0" applyNumberFormat="1" applyFont="1" applyFill="1" applyBorder="1" applyAlignment="1">
      <alignment wrapText="1"/>
    </xf>
    <xf numFmtId="174" fontId="14" fillId="61" borderId="27" xfId="0" applyNumberFormat="1" applyFont="1" applyFill="1" applyBorder="1" applyAlignment="1">
      <alignment wrapText="1"/>
    </xf>
    <xf numFmtId="181" fontId="9" fillId="61" borderId="35" xfId="0" applyNumberFormat="1" applyFont="1" applyFill="1" applyBorder="1" applyAlignment="1">
      <alignment wrapText="1"/>
    </xf>
    <xf numFmtId="173" fontId="12" fillId="61" borderId="0" xfId="0" applyNumberFormat="1" applyFont="1" applyFill="1" applyAlignment="1">
      <alignment/>
    </xf>
    <xf numFmtId="0" fontId="79" fillId="65" borderId="34" xfId="0" applyFont="1" applyFill="1" applyBorder="1" applyAlignment="1">
      <alignment horizontal="left" vertical="center" wrapText="1"/>
    </xf>
    <xf numFmtId="0" fontId="79" fillId="65" borderId="27" xfId="0" applyNumberFormat="1" applyFont="1" applyFill="1" applyBorder="1" applyAlignment="1">
      <alignment horizontal="center" vertical="center" wrapText="1"/>
    </xf>
    <xf numFmtId="15" fontId="80" fillId="65" borderId="27" xfId="0" applyNumberFormat="1" applyFont="1" applyFill="1" applyBorder="1" applyAlignment="1">
      <alignment horizontal="center" vertical="center" wrapText="1"/>
    </xf>
    <xf numFmtId="0" fontId="80" fillId="65" borderId="27" xfId="0" applyFont="1" applyFill="1" applyBorder="1" applyAlignment="1">
      <alignment horizontal="center" vertical="center" wrapText="1"/>
    </xf>
    <xf numFmtId="0" fontId="79" fillId="65" borderId="27" xfId="0" applyFont="1" applyFill="1" applyBorder="1" applyAlignment="1">
      <alignment horizontal="center" vertical="center" wrapText="1"/>
    </xf>
    <xf numFmtId="15" fontId="79" fillId="65" borderId="35" xfId="0" applyNumberFormat="1" applyFont="1" applyFill="1" applyBorder="1" applyAlignment="1">
      <alignment horizontal="center" vertical="center" wrapText="1"/>
    </xf>
    <xf numFmtId="0" fontId="80" fillId="65" borderId="34" xfId="0" applyFont="1" applyFill="1" applyBorder="1" applyAlignment="1">
      <alignment horizontal="left" vertical="center" wrapText="1"/>
    </xf>
    <xf numFmtId="0" fontId="79" fillId="65" borderId="35" xfId="0" applyFont="1" applyFill="1" applyBorder="1" applyAlignment="1">
      <alignment horizontal="center" vertical="center" wrapText="1"/>
    </xf>
    <xf numFmtId="0" fontId="10" fillId="61" borderId="29" xfId="0" applyFont="1" applyFill="1" applyBorder="1" applyAlignment="1">
      <alignment wrapText="1"/>
    </xf>
    <xf numFmtId="186" fontId="10" fillId="61" borderId="29" xfId="0" applyNumberFormat="1" applyFont="1" applyFill="1" applyBorder="1" applyAlignment="1">
      <alignment wrapText="1"/>
    </xf>
    <xf numFmtId="181" fontId="10" fillId="61" borderId="37" xfId="87" applyNumberFormat="1" applyFont="1" applyFill="1" applyBorder="1" applyAlignment="1">
      <alignment wrapText="1"/>
    </xf>
    <xf numFmtId="0" fontId="79" fillId="66" borderId="34" xfId="0" applyFont="1" applyFill="1" applyBorder="1" applyAlignment="1">
      <alignment horizontal="left" vertical="center" wrapText="1"/>
    </xf>
    <xf numFmtId="0" fontId="79" fillId="66" borderId="27" xfId="0" applyNumberFormat="1" applyFont="1" applyFill="1" applyBorder="1" applyAlignment="1">
      <alignment horizontal="center" vertical="center" wrapText="1"/>
    </xf>
    <xf numFmtId="15" fontId="80" fillId="66" borderId="27" xfId="0" applyNumberFormat="1" applyFont="1" applyFill="1" applyBorder="1" applyAlignment="1">
      <alignment horizontal="center" vertical="center" wrapText="1"/>
    </xf>
    <xf numFmtId="0" fontId="80" fillId="66" borderId="27" xfId="0" applyFont="1" applyFill="1" applyBorder="1" applyAlignment="1">
      <alignment horizontal="center" vertical="center" wrapText="1"/>
    </xf>
    <xf numFmtId="0" fontId="79" fillId="66" borderId="27" xfId="0" applyFont="1" applyFill="1" applyBorder="1" applyAlignment="1">
      <alignment horizontal="center" vertical="center" wrapText="1"/>
    </xf>
    <xf numFmtId="15" fontId="79" fillId="66" borderId="35" xfId="0" applyNumberFormat="1" applyFont="1" applyFill="1" applyBorder="1" applyAlignment="1">
      <alignment horizontal="center" vertical="center" wrapText="1"/>
    </xf>
    <xf numFmtId="0" fontId="79" fillId="66" borderId="35" xfId="0" applyFont="1" applyFill="1" applyBorder="1" applyAlignment="1">
      <alignment horizontal="center" vertical="center" wrapText="1"/>
    </xf>
    <xf numFmtId="0" fontId="80" fillId="66" borderId="34" xfId="0" applyFont="1" applyFill="1" applyBorder="1" applyAlignment="1">
      <alignment horizontal="left" vertical="center" wrapText="1"/>
    </xf>
    <xf numFmtId="178" fontId="1" fillId="61" borderId="0" xfId="83" applyNumberFormat="1" applyFont="1" applyFill="1" applyBorder="1" applyProtection="1">
      <alignment/>
      <protection locked="0"/>
    </xf>
    <xf numFmtId="178" fontId="5" fillId="61" borderId="0" xfId="83" applyNumberFormat="1" applyFont="1" applyFill="1" applyBorder="1" applyProtection="1">
      <alignment/>
      <protection locked="0"/>
    </xf>
    <xf numFmtId="178" fontId="3" fillId="61" borderId="0" xfId="83" applyNumberFormat="1" applyFont="1" applyFill="1" applyProtection="1">
      <alignment/>
      <protection hidden="1"/>
    </xf>
    <xf numFmtId="178" fontId="6" fillId="61" borderId="27" xfId="83" applyNumberFormat="1" applyFont="1" applyFill="1" applyBorder="1" applyProtection="1">
      <alignment/>
      <protection locked="0"/>
    </xf>
    <xf numFmtId="178" fontId="6" fillId="61" borderId="0" xfId="83" applyNumberFormat="1" applyFont="1" applyFill="1" applyBorder="1" applyProtection="1">
      <alignment/>
      <protection locked="0"/>
    </xf>
    <xf numFmtId="178" fontId="3" fillId="61" borderId="0" xfId="83" applyNumberFormat="1" applyFont="1" applyFill="1" applyAlignment="1" applyProtection="1">
      <alignment horizontal="right"/>
      <protection hidden="1"/>
    </xf>
    <xf numFmtId="178" fontId="1" fillId="61" borderId="29" xfId="83" applyNumberFormat="1" applyFont="1" applyFill="1" applyBorder="1" applyProtection="1">
      <alignment/>
      <protection locked="0"/>
    </xf>
    <xf numFmtId="187" fontId="1" fillId="61" borderId="0" xfId="83" applyNumberFormat="1" applyFont="1" applyFill="1" applyBorder="1" applyProtection="1">
      <alignment/>
      <protection locked="0"/>
    </xf>
    <xf numFmtId="187" fontId="1" fillId="61" borderId="29" xfId="83" applyNumberFormat="1" applyFont="1" applyFill="1" applyBorder="1" applyProtection="1">
      <alignment/>
      <protection locked="0"/>
    </xf>
    <xf numFmtId="180" fontId="45" fillId="61" borderId="0" xfId="83" applyNumberFormat="1" applyFont="1" applyFill="1" applyBorder="1" applyAlignment="1" applyProtection="1">
      <alignment horizontal="right" vertical="center"/>
      <protection hidden="1"/>
    </xf>
    <xf numFmtId="180" fontId="2" fillId="60" borderId="27" xfId="83" applyNumberFormat="1" applyFont="1" applyFill="1" applyBorder="1" applyAlignment="1" applyProtection="1">
      <alignment vertical="center"/>
      <protection hidden="1"/>
    </xf>
    <xf numFmtId="180" fontId="3" fillId="61" borderId="0" xfId="83" applyNumberFormat="1" applyFont="1" applyFill="1" applyBorder="1" applyAlignment="1" applyProtection="1">
      <alignment vertical="center"/>
      <protection hidden="1"/>
    </xf>
    <xf numFmtId="180" fontId="45" fillId="61" borderId="0" xfId="83" applyNumberFormat="1" applyFont="1" applyFill="1" applyBorder="1" applyAlignment="1" applyProtection="1">
      <alignment vertical="center"/>
      <protection hidden="1"/>
    </xf>
    <xf numFmtId="180" fontId="2" fillId="15" borderId="38" xfId="83" applyNumberFormat="1" applyFont="1" applyFill="1" applyBorder="1" applyAlignment="1" applyProtection="1">
      <alignment horizontal="right" vertical="center"/>
      <protection hidden="1"/>
    </xf>
    <xf numFmtId="180" fontId="3" fillId="61" borderId="31" xfId="83" applyNumberFormat="1" applyFont="1" applyFill="1" applyBorder="1" applyAlignment="1" applyProtection="1">
      <alignment vertical="center"/>
      <protection hidden="1"/>
    </xf>
    <xf numFmtId="180" fontId="45" fillId="61" borderId="29" xfId="83" applyNumberFormat="1" applyFont="1" applyFill="1" applyBorder="1" applyAlignment="1" applyProtection="1">
      <alignment vertical="center"/>
      <protection hidden="1"/>
    </xf>
    <xf numFmtId="180" fontId="45" fillId="61" borderId="39" xfId="83" applyNumberFormat="1" applyFont="1" applyFill="1" applyBorder="1" applyAlignment="1" applyProtection="1">
      <alignment vertical="center"/>
      <protection hidden="1"/>
    </xf>
    <xf numFmtId="180" fontId="45" fillId="61" borderId="0" xfId="83" applyNumberFormat="1" applyFont="1" applyFill="1" applyBorder="1" applyAlignment="1" applyProtection="1" quotePrefix="1">
      <alignment horizontal="right" vertical="center"/>
      <protection hidden="1"/>
    </xf>
    <xf numFmtId="180" fontId="45" fillId="61" borderId="29" xfId="83" applyNumberFormat="1" applyFont="1" applyFill="1" applyBorder="1" applyAlignment="1" applyProtection="1" quotePrefix="1">
      <alignment horizontal="right" vertical="center"/>
      <protection hidden="1"/>
    </xf>
    <xf numFmtId="180" fontId="6" fillId="15" borderId="27" xfId="0" applyNumberFormat="1" applyFont="1" applyFill="1" applyBorder="1" applyAlignment="1">
      <alignment horizontal="right" vertical="center" wrapText="1"/>
    </xf>
    <xf numFmtId="37" fontId="3" fillId="61" borderId="27" xfId="83" applyFont="1" applyFill="1" applyBorder="1" applyAlignment="1" applyProtection="1">
      <alignment horizontal="left" vertical="center"/>
      <protection hidden="1"/>
    </xf>
    <xf numFmtId="180" fontId="2" fillId="61" borderId="0" xfId="83" applyNumberFormat="1" applyFont="1" applyFill="1" applyBorder="1" applyAlignment="1" applyProtection="1">
      <alignment vertical="center"/>
      <protection hidden="1"/>
    </xf>
    <xf numFmtId="37" fontId="3" fillId="61" borderId="27" xfId="83" applyFont="1" applyFill="1" applyBorder="1" applyAlignment="1" applyProtection="1">
      <alignment horizontal="left" vertical="center" wrapText="1"/>
      <protection hidden="1"/>
    </xf>
    <xf numFmtId="170" fontId="7" fillId="62" borderId="27" xfId="83" applyNumberFormat="1" applyFont="1" applyFill="1" applyBorder="1" applyAlignment="1" applyProtection="1" quotePrefix="1">
      <alignment horizontal="center" vertical="center" wrapText="1"/>
      <protection/>
    </xf>
    <xf numFmtId="14" fontId="77" fillId="62" borderId="27" xfId="83" applyNumberFormat="1" applyFont="1" applyFill="1" applyBorder="1" applyAlignment="1" applyProtection="1" quotePrefix="1">
      <alignment horizontal="right" vertical="center" wrapText="1"/>
      <protection/>
    </xf>
    <xf numFmtId="180" fontId="9" fillId="61" borderId="0" xfId="0" applyNumberFormat="1" applyFont="1" applyFill="1" applyAlignment="1">
      <alignment wrapText="1"/>
    </xf>
    <xf numFmtId="172" fontId="10" fillId="61" borderId="0" xfId="0" applyNumberFormat="1" applyFont="1" applyFill="1" applyAlignment="1">
      <alignment wrapText="1"/>
    </xf>
    <xf numFmtId="173" fontId="10" fillId="61" borderId="0" xfId="0" applyNumberFormat="1" applyFont="1" applyFill="1" applyAlignment="1">
      <alignment wrapText="1"/>
    </xf>
    <xf numFmtId="175" fontId="9" fillId="61" borderId="0" xfId="0" applyNumberFormat="1" applyFont="1" applyFill="1" applyAlignment="1">
      <alignment wrapText="1"/>
    </xf>
    <xf numFmtId="175" fontId="10" fillId="61" borderId="0" xfId="0" applyNumberFormat="1" applyFont="1" applyFill="1" applyAlignment="1">
      <alignment wrapText="1"/>
    </xf>
    <xf numFmtId="0" fontId="10" fillId="61" borderId="0" xfId="0" applyFont="1" applyFill="1" applyAlignment="1">
      <alignment wrapText="1"/>
    </xf>
    <xf numFmtId="171" fontId="10" fillId="61" borderId="0" xfId="0" applyNumberFormat="1" applyFont="1" applyFill="1" applyAlignment="1">
      <alignment wrapText="1"/>
    </xf>
    <xf numFmtId="178" fontId="1" fillId="61" borderId="0" xfId="83" applyNumberFormat="1" applyFill="1" applyProtection="1">
      <alignment/>
      <protection locked="0"/>
    </xf>
    <xf numFmtId="178" fontId="5" fillId="61" borderId="0" xfId="83" applyNumberFormat="1" applyFont="1" applyFill="1" applyProtection="1">
      <alignment/>
      <protection locked="0"/>
    </xf>
    <xf numFmtId="178" fontId="1" fillId="61" borderId="29" xfId="83" applyNumberFormat="1" applyFill="1" applyBorder="1" applyProtection="1">
      <alignment/>
      <protection locked="0"/>
    </xf>
    <xf numFmtId="187" fontId="1" fillId="61" borderId="0" xfId="83" applyNumberFormat="1" applyFill="1" applyProtection="1">
      <alignment/>
      <protection locked="0"/>
    </xf>
    <xf numFmtId="180" fontId="45" fillId="61" borderId="0" xfId="83" applyNumberFormat="1" applyFont="1" applyFill="1" applyAlignment="1" applyProtection="1">
      <alignment horizontal="right" vertical="center"/>
      <protection hidden="1"/>
    </xf>
    <xf numFmtId="180" fontId="45" fillId="61" borderId="0" xfId="83" applyNumberFormat="1" applyFont="1" applyFill="1" applyAlignment="1" applyProtection="1">
      <alignment vertical="center"/>
      <protection hidden="1"/>
    </xf>
    <xf numFmtId="180" fontId="45" fillId="61" borderId="0" xfId="83" applyNumberFormat="1" applyFont="1" applyFill="1" applyAlignment="1" applyProtection="1" quotePrefix="1">
      <alignment horizontal="right" vertical="center"/>
      <protection hidden="1"/>
    </xf>
  </cellXfs>
  <cellStyles count="1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Linked Cell" xfId="78"/>
    <cellStyle name="Comma" xfId="79"/>
    <cellStyle name="Comma [0]" xfId="80"/>
    <cellStyle name="Neutral" xfId="81"/>
    <cellStyle name="Neutrale" xfId="82"/>
    <cellStyle name="Normal_Cons_HERA_mar04_Poli_7tris" xfId="83"/>
    <cellStyle name="Nota" xfId="84"/>
    <cellStyle name="Note" xfId="85"/>
    <cellStyle name="Output" xfId="86"/>
    <cellStyle name="Percent" xfId="87"/>
    <cellStyle name="SAPBEXaggData" xfId="88"/>
    <cellStyle name="SAPBEXaggDataEmph" xfId="89"/>
    <cellStyle name="SAPBEXaggExc1" xfId="90"/>
    <cellStyle name="SAPBEXaggExc1Emph" xfId="91"/>
    <cellStyle name="SAPBEXaggExc2" xfId="92"/>
    <cellStyle name="SAPBEXaggExc2Emph" xfId="93"/>
    <cellStyle name="SAPBEXaggItem" xfId="94"/>
    <cellStyle name="SAPBEXaggItemX" xfId="95"/>
    <cellStyle name="SAPBEXbackground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Data" xfId="111"/>
    <cellStyle name="SAPBEXheaderItem" xfId="112"/>
    <cellStyle name="SAPBEXheaderRowOne" xfId="113"/>
    <cellStyle name="SAPBEXheaderRowThree" xfId="114"/>
    <cellStyle name="SAPBEXheaderRowTwo" xfId="115"/>
    <cellStyle name="SAPBEXheaderSingleRow" xfId="116"/>
    <cellStyle name="SAPBEXheaderText" xfId="117"/>
    <cellStyle name="SAPBEXHLevel0" xfId="118"/>
    <cellStyle name="SAPBEXHLevel0X" xfId="119"/>
    <cellStyle name="SAPBEXHLevel1" xfId="120"/>
    <cellStyle name="SAPBEXHLevel1X" xfId="121"/>
    <cellStyle name="SAPBEXHLevel2" xfId="122"/>
    <cellStyle name="SAPBEXHLevel2X" xfId="123"/>
    <cellStyle name="SAPBEXHLevel3" xfId="124"/>
    <cellStyle name="SAPBEXHLevel3X" xfId="125"/>
    <cellStyle name="SAPBEXresData" xfId="126"/>
    <cellStyle name="SAPBEXresDataEmph" xfId="127"/>
    <cellStyle name="SAPBEXresExc1" xfId="128"/>
    <cellStyle name="SAPBEXresExc1Emph" xfId="129"/>
    <cellStyle name="SAPBEXresExc2" xfId="130"/>
    <cellStyle name="SAPBEXresExc2Emph" xfId="131"/>
    <cellStyle name="SAPBEXresItem" xfId="132"/>
    <cellStyle name="SAPBEXresItemX" xfId="133"/>
    <cellStyle name="SAPBEXstdData" xfId="134"/>
    <cellStyle name="SAPBEXstdDataEmph" xfId="135"/>
    <cellStyle name="SAPBEXstdExc1" xfId="136"/>
    <cellStyle name="SAPBEXstdExc1Emph" xfId="137"/>
    <cellStyle name="SAPBEXstdExc2" xfId="138"/>
    <cellStyle name="SAPBEXstdExc2Emph" xfId="139"/>
    <cellStyle name="SAPBEXstdItem" xfId="140"/>
    <cellStyle name="SAPBEXstdItemHeader" xfId="141"/>
    <cellStyle name="SAPBEXstdItemLeft" xfId="142"/>
    <cellStyle name="SAPBEXstdItemLeftChart" xfId="143"/>
    <cellStyle name="SAPBEXstdItemX" xfId="144"/>
    <cellStyle name="SAPBEXsubData" xfId="145"/>
    <cellStyle name="SAPBEXsubDataEmph" xfId="146"/>
    <cellStyle name="SAPBEXsubExc1" xfId="147"/>
    <cellStyle name="SAPBEXsubExc1Emph" xfId="148"/>
    <cellStyle name="SAPBEXsubExc2" xfId="149"/>
    <cellStyle name="SAPBEXsubExc2Emph" xfId="150"/>
    <cellStyle name="SAPBEXsubItem" xfId="151"/>
    <cellStyle name="SAPBEXtitle" xfId="152"/>
    <cellStyle name="SAPBEXundefined" xfId="153"/>
    <cellStyle name="Testo avviso" xfId="154"/>
    <cellStyle name="Testo descrittivo" xfId="155"/>
    <cellStyle name="Title" xfId="156"/>
    <cellStyle name="Titolo" xfId="157"/>
    <cellStyle name="Titolo 1" xfId="158"/>
    <cellStyle name="Titolo 2" xfId="159"/>
    <cellStyle name="Titolo 3" xfId="160"/>
    <cellStyle name="Titolo 4" xfId="161"/>
    <cellStyle name="Total" xfId="162"/>
    <cellStyle name="Totale" xfId="163"/>
    <cellStyle name="Valore non valido" xfId="164"/>
    <cellStyle name="Valore valido" xfId="165"/>
    <cellStyle name="Currency" xfId="166"/>
    <cellStyle name="Currency [0]" xfId="167"/>
    <cellStyle name="Warning Text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0</xdr:col>
      <xdr:colOff>1276350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0</xdr:col>
      <xdr:colOff>1247775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3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1.140625" style="12" customWidth="1"/>
    <col min="2" max="3" width="9.140625" style="12" customWidth="1"/>
    <col min="4" max="16384" width="9.140625" style="13" customWidth="1"/>
  </cols>
  <sheetData>
    <row r="3" ht="25.5" customHeight="1"/>
    <row r="4" spans="1:3" ht="12.75">
      <c r="A4" s="24" t="s">
        <v>1</v>
      </c>
      <c r="B4" s="25"/>
      <c r="C4" s="183"/>
    </row>
    <row r="5" spans="1:3" ht="12.75">
      <c r="A5" s="1" t="s">
        <v>95</v>
      </c>
      <c r="B5" s="5">
        <v>2020</v>
      </c>
      <c r="C5" s="5">
        <v>2021</v>
      </c>
    </row>
    <row r="6" spans="1:3" ht="12.75">
      <c r="A6" s="14" t="s">
        <v>2</v>
      </c>
      <c r="B6" s="160">
        <v>7079</v>
      </c>
      <c r="C6" s="192">
        <v>10555.3</v>
      </c>
    </row>
    <row r="7" spans="1:3" ht="12" customHeight="1">
      <c r="A7" s="14" t="s">
        <v>3</v>
      </c>
      <c r="B7" s="160">
        <v>0</v>
      </c>
      <c r="C7" s="192">
        <v>0</v>
      </c>
    </row>
    <row r="8" spans="1:3" ht="12.75">
      <c r="A8" s="14" t="s">
        <v>4</v>
      </c>
      <c r="B8" s="160">
        <v>467.8</v>
      </c>
      <c r="C8" s="192">
        <v>400.1</v>
      </c>
    </row>
    <row r="9" spans="1:3" ht="12.75">
      <c r="A9" s="15" t="s">
        <v>85</v>
      </c>
      <c r="B9" s="161">
        <v>0</v>
      </c>
      <c r="C9" s="193">
        <v>0</v>
      </c>
    </row>
    <row r="10" spans="1:3" ht="12.75">
      <c r="A10" s="15"/>
      <c r="B10" s="162"/>
      <c r="C10" s="162"/>
    </row>
    <row r="11" spans="1:3" ht="12.75">
      <c r="A11" s="14" t="s">
        <v>84</v>
      </c>
      <c r="B11" s="160">
        <v>-3410.6</v>
      </c>
      <c r="C11" s="192">
        <v>-6668.5</v>
      </c>
    </row>
    <row r="12" spans="1:3" ht="12.75">
      <c r="A12" s="14" t="s">
        <v>5</v>
      </c>
      <c r="B12" s="160">
        <v>-2424.9</v>
      </c>
      <c r="C12" s="192">
        <v>-2464.6</v>
      </c>
    </row>
    <row r="13" spans="1:3" ht="12.75">
      <c r="A13" s="14" t="s">
        <v>6</v>
      </c>
      <c r="B13" s="160">
        <v>-572.7</v>
      </c>
      <c r="C13" s="192">
        <v>-592.8</v>
      </c>
    </row>
    <row r="14" spans="1:3" ht="12.75">
      <c r="A14" s="14" t="s">
        <v>7</v>
      </c>
      <c r="B14" s="160">
        <v>-571.7</v>
      </c>
      <c r="C14" s="192">
        <v>-612.1</v>
      </c>
    </row>
    <row r="15" spans="1:3" ht="12.75">
      <c r="A15" s="14" t="s">
        <v>8</v>
      </c>
      <c r="B15" s="160">
        <v>-58.9</v>
      </c>
      <c r="C15" s="192">
        <v>-66.5</v>
      </c>
    </row>
    <row r="16" spans="1:3" ht="12.75">
      <c r="A16" s="14" t="s">
        <v>9</v>
      </c>
      <c r="B16" s="160">
        <v>43.3</v>
      </c>
      <c r="C16" s="192">
        <v>60.8</v>
      </c>
    </row>
    <row r="17" spans="1:3" ht="12.75">
      <c r="A17" s="14"/>
      <c r="B17" s="162"/>
      <c r="C17" s="162"/>
    </row>
    <row r="18" spans="1:3" ht="12.75">
      <c r="A18" s="16" t="s">
        <v>10</v>
      </c>
      <c r="B18" s="163">
        <f>SUM(B6:B16)</f>
        <v>551.3000000000005</v>
      </c>
      <c r="C18" s="163">
        <f>SUM(C6:C16)</f>
        <v>611.6999999999997</v>
      </c>
    </row>
    <row r="19" spans="1:3" ht="12.75">
      <c r="A19" s="14"/>
      <c r="B19" s="164"/>
      <c r="C19" s="164"/>
    </row>
    <row r="20" spans="1:3" ht="12.75">
      <c r="A20" s="14" t="s">
        <v>11</v>
      </c>
      <c r="B20" s="165">
        <v>8.2</v>
      </c>
      <c r="C20" s="165">
        <v>13.2</v>
      </c>
    </row>
    <row r="21" spans="1:3" ht="12.75">
      <c r="A21" s="14" t="s">
        <v>12</v>
      </c>
      <c r="B21" s="165">
        <v>73.4</v>
      </c>
      <c r="C21" s="165">
        <v>82.3</v>
      </c>
    </row>
    <row r="22" spans="1:3" ht="12.75">
      <c r="A22" s="14" t="s">
        <v>13</v>
      </c>
      <c r="B22" s="165">
        <v>-198.3</v>
      </c>
      <c r="C22" s="165">
        <v>-300.3</v>
      </c>
    </row>
    <row r="23" spans="1:3" ht="12.75">
      <c r="A23" s="15" t="s">
        <v>85</v>
      </c>
      <c r="B23" s="161">
        <v>0</v>
      </c>
      <c r="C23" s="193">
        <v>0</v>
      </c>
    </row>
    <row r="24" spans="1:3" ht="12.75">
      <c r="A24" s="14"/>
      <c r="B24" s="165"/>
      <c r="C24" s="165"/>
    </row>
    <row r="25" spans="1:3" ht="12.75">
      <c r="A25" s="17" t="s">
        <v>92</v>
      </c>
      <c r="B25" s="165">
        <v>0</v>
      </c>
      <c r="C25" s="165">
        <v>0</v>
      </c>
    </row>
    <row r="26" spans="1:3" ht="12.75">
      <c r="A26" s="14"/>
      <c r="B26" s="162"/>
      <c r="C26" s="162"/>
    </row>
    <row r="27" spans="1:3" ht="12.75">
      <c r="A27" s="16" t="s">
        <v>14</v>
      </c>
      <c r="B27" s="163">
        <f>SUM(B18:B25)</f>
        <v>434.60000000000053</v>
      </c>
      <c r="C27" s="163">
        <f>SUM(C18:C25)</f>
        <v>406.8999999999997</v>
      </c>
    </row>
    <row r="28" spans="1:3" ht="12.75">
      <c r="A28" s="18"/>
      <c r="B28" s="164"/>
      <c r="C28" s="164"/>
    </row>
    <row r="29" spans="1:3" ht="12.75">
      <c r="A29" s="14" t="s">
        <v>15</v>
      </c>
      <c r="B29" s="165">
        <v>-111.8</v>
      </c>
      <c r="C29" s="165">
        <v>-34.2</v>
      </c>
    </row>
    <row r="30" spans="1:3" ht="12.75">
      <c r="A30" s="15"/>
      <c r="B30" s="160"/>
      <c r="C30" s="160"/>
    </row>
    <row r="31" spans="1:3" ht="12.75">
      <c r="A31" s="16" t="s">
        <v>16</v>
      </c>
      <c r="B31" s="163">
        <f>+B27+B29</f>
        <v>322.8000000000005</v>
      </c>
      <c r="C31" s="163">
        <f>+C27+C29</f>
        <v>372.6999999999997</v>
      </c>
    </row>
    <row r="32" spans="1:3" ht="12.75">
      <c r="A32" s="14"/>
      <c r="B32" s="160"/>
      <c r="C32" s="160"/>
    </row>
    <row r="33" spans="1:3" ht="12.75">
      <c r="A33" s="14" t="s">
        <v>17</v>
      </c>
      <c r="B33" s="165">
        <f>+B31-B34</f>
        <v>302.7000000000005</v>
      </c>
      <c r="C33" s="165">
        <f>+C31-C34</f>
        <v>333.4999999999997</v>
      </c>
    </row>
    <row r="34" spans="1:3" ht="12.75">
      <c r="A34" s="14" t="s">
        <v>18</v>
      </c>
      <c r="B34" s="165">
        <v>20.1</v>
      </c>
      <c r="C34" s="165">
        <v>39.2</v>
      </c>
    </row>
    <row r="35" spans="1:3" ht="12.75">
      <c r="A35" s="19" t="s">
        <v>19</v>
      </c>
      <c r="B35" s="166"/>
      <c r="C35" s="194"/>
    </row>
    <row r="36" spans="1:3" ht="12.75">
      <c r="A36" s="17" t="s">
        <v>86</v>
      </c>
      <c r="B36" s="167">
        <v>0.206</v>
      </c>
      <c r="C36" s="195">
        <v>0.228</v>
      </c>
    </row>
    <row r="37" spans="1:3" ht="13.5" thickBot="1">
      <c r="A37" s="23" t="s">
        <v>87</v>
      </c>
      <c r="B37" s="168">
        <v>0.206</v>
      </c>
      <c r="C37" s="195">
        <v>0.228</v>
      </c>
    </row>
    <row r="38" spans="1:3" ht="12.75">
      <c r="A38" s="20"/>
      <c r="B38" s="21"/>
      <c r="C38" s="21"/>
    </row>
    <row r="39" ht="12.75">
      <c r="A39" s="22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B18:C18" formulaRange="1" unlockedFormula="1"/>
    <ignoredError sqref="C32 C30 C27:C28 B27:B28 B31:C31 B30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9.57421875" style="12" bestFit="1" customWidth="1"/>
    <col min="2" max="3" width="10.421875" style="12" bestFit="1" customWidth="1"/>
    <col min="4" max="16384" width="9.140625" style="12" customWidth="1"/>
  </cols>
  <sheetData>
    <row r="5" spans="1:3" ht="14.25" customHeight="1">
      <c r="A5" s="24" t="s">
        <v>94</v>
      </c>
      <c r="B5" s="184">
        <v>44196</v>
      </c>
      <c r="C5" s="184">
        <v>44561</v>
      </c>
    </row>
    <row r="6" spans="1:3" ht="12.75">
      <c r="A6" s="2" t="s">
        <v>20</v>
      </c>
      <c r="B6" s="11"/>
      <c r="C6" s="11"/>
    </row>
    <row r="7" spans="1:3" ht="12.75">
      <c r="A7" s="26" t="s">
        <v>21</v>
      </c>
      <c r="B7" s="27"/>
      <c r="C7" s="27"/>
    </row>
    <row r="8" spans="1:3" ht="13.5">
      <c r="A8" s="28" t="s">
        <v>22</v>
      </c>
      <c r="B8" s="169">
        <v>1926.5</v>
      </c>
      <c r="C8" s="196">
        <v>1941</v>
      </c>
    </row>
    <row r="9" spans="1:3" ht="13.5">
      <c r="A9" s="28" t="s">
        <v>99</v>
      </c>
      <c r="B9" s="169">
        <v>95.9</v>
      </c>
      <c r="C9" s="196">
        <v>101.6</v>
      </c>
    </row>
    <row r="10" spans="1:3" ht="13.5">
      <c r="A10" s="28" t="s">
        <v>23</v>
      </c>
      <c r="B10" s="169">
        <v>3924.4</v>
      </c>
      <c r="C10" s="196">
        <v>4126.7</v>
      </c>
    </row>
    <row r="11" spans="1:9" ht="13.5">
      <c r="A11" s="28" t="s">
        <v>24</v>
      </c>
      <c r="B11" s="169">
        <v>812.8</v>
      </c>
      <c r="C11" s="196">
        <v>842.9</v>
      </c>
      <c r="I11" s="12" t="s">
        <v>78</v>
      </c>
    </row>
    <row r="12" spans="1:3" ht="13.5">
      <c r="A12" s="28" t="s">
        <v>25</v>
      </c>
      <c r="B12" s="169">
        <v>187.9</v>
      </c>
      <c r="C12" s="196">
        <v>198.5</v>
      </c>
    </row>
    <row r="13" spans="1:3" ht="13.5">
      <c r="A13" s="28" t="s">
        <v>26</v>
      </c>
      <c r="B13" s="169">
        <v>140.8</v>
      </c>
      <c r="C13" s="196">
        <v>142.7</v>
      </c>
    </row>
    <row r="14" spans="1:3" ht="13.5">
      <c r="A14" s="28" t="s">
        <v>27</v>
      </c>
      <c r="B14" s="169">
        <v>156.6</v>
      </c>
      <c r="C14" s="196">
        <v>229.4</v>
      </c>
    </row>
    <row r="15" spans="1:3" ht="13.5">
      <c r="A15" s="28" t="s">
        <v>28</v>
      </c>
      <c r="B15" s="169">
        <v>14.4</v>
      </c>
      <c r="C15" s="196">
        <v>6.9</v>
      </c>
    </row>
    <row r="16" spans="1:8" ht="12.75">
      <c r="A16" s="7"/>
      <c r="B16" s="170">
        <f>SUM(B8:B15)</f>
        <v>7259.3</v>
      </c>
      <c r="C16" s="170">
        <f>SUM(C8:C15)</f>
        <v>7589.699999999998</v>
      </c>
      <c r="H16" s="12" t="s">
        <v>78</v>
      </c>
    </row>
    <row r="17" spans="1:3" ht="12.75">
      <c r="A17" s="26" t="s">
        <v>29</v>
      </c>
      <c r="B17" s="171"/>
      <c r="C17" s="171"/>
    </row>
    <row r="18" spans="1:3" ht="13.5">
      <c r="A18" s="28" t="s">
        <v>30</v>
      </c>
      <c r="B18" s="172">
        <v>171.7</v>
      </c>
      <c r="C18" s="197">
        <v>368</v>
      </c>
    </row>
    <row r="19" spans="1:3" ht="13.5">
      <c r="A19" s="28" t="s">
        <v>31</v>
      </c>
      <c r="B19" s="172">
        <v>1971.6</v>
      </c>
      <c r="C19" s="197">
        <v>2918</v>
      </c>
    </row>
    <row r="20" spans="1:3" ht="13.5">
      <c r="A20" s="28" t="s">
        <v>26</v>
      </c>
      <c r="B20" s="172">
        <v>32.8</v>
      </c>
      <c r="C20" s="197">
        <v>29.3</v>
      </c>
    </row>
    <row r="21" spans="1:3" ht="13.5">
      <c r="A21" s="28" t="s">
        <v>28</v>
      </c>
      <c r="B21" s="172">
        <v>113.1</v>
      </c>
      <c r="C21" s="197">
        <v>1797.4</v>
      </c>
    </row>
    <row r="22" spans="1:3" ht="13.5">
      <c r="A22" s="29" t="s">
        <v>90</v>
      </c>
      <c r="B22" s="172">
        <v>11.7</v>
      </c>
      <c r="C22" s="197">
        <v>21.2</v>
      </c>
    </row>
    <row r="23" spans="1:3" ht="13.5">
      <c r="A23" s="28" t="s">
        <v>32</v>
      </c>
      <c r="B23" s="172">
        <v>487.5</v>
      </c>
      <c r="C23" s="197">
        <v>422.3</v>
      </c>
    </row>
    <row r="24" spans="1:3" ht="13.5">
      <c r="A24" s="28" t="s">
        <v>33</v>
      </c>
      <c r="B24" s="172">
        <v>987.1</v>
      </c>
      <c r="C24" s="197">
        <v>885.6</v>
      </c>
    </row>
    <row r="25" spans="1:3" ht="12.75">
      <c r="A25" s="7"/>
      <c r="B25" s="170">
        <f>SUM(B18:B24)</f>
        <v>3775.4999999999995</v>
      </c>
      <c r="C25" s="170">
        <f>SUM(C18:C24)</f>
        <v>6441.800000000001</v>
      </c>
    </row>
    <row r="26" spans="1:3" ht="13.5">
      <c r="A26" s="180" t="s">
        <v>98</v>
      </c>
      <c r="B26" s="172">
        <v>0</v>
      </c>
      <c r="C26" s="172">
        <v>0</v>
      </c>
    </row>
    <row r="27" spans="1:3" ht="13.5" thickBot="1">
      <c r="A27" s="6" t="s">
        <v>34</v>
      </c>
      <c r="B27" s="173">
        <f>+B16+B25</f>
        <v>11034.8</v>
      </c>
      <c r="C27" s="173">
        <f>+C16+C25</f>
        <v>14031.5</v>
      </c>
    </row>
    <row r="28" spans="2:3" ht="12.75">
      <c r="B28" s="31"/>
      <c r="C28" s="31"/>
    </row>
    <row r="29" spans="2:3" ht="12.75">
      <c r="B29" s="31"/>
      <c r="C29" s="31"/>
    </row>
    <row r="30" spans="1:3" ht="12.75">
      <c r="A30" s="3" t="s">
        <v>35</v>
      </c>
      <c r="B30" s="10"/>
      <c r="C30" s="10"/>
    </row>
    <row r="31" spans="1:3" ht="12.75">
      <c r="A31" s="32" t="s">
        <v>36</v>
      </c>
      <c r="B31" s="33"/>
      <c r="C31" s="33"/>
    </row>
    <row r="32" spans="1:3" ht="13.5">
      <c r="A32" s="34" t="s">
        <v>37</v>
      </c>
      <c r="B32" s="172">
        <v>1460</v>
      </c>
      <c r="C32" s="197">
        <v>1459.6</v>
      </c>
    </row>
    <row r="33" spans="1:3" ht="13.5">
      <c r="A33" s="34" t="s">
        <v>38</v>
      </c>
      <c r="B33" s="169">
        <v>1198.1</v>
      </c>
      <c r="C33" s="196">
        <v>1407.1</v>
      </c>
    </row>
    <row r="34" spans="1:3" ht="13.5">
      <c r="A34" s="34" t="s">
        <v>39</v>
      </c>
      <c r="B34" s="175">
        <v>302.7</v>
      </c>
      <c r="C34" s="175">
        <v>333.5</v>
      </c>
    </row>
    <row r="35" spans="1:3" ht="12.75">
      <c r="A35" s="8" t="s">
        <v>35</v>
      </c>
      <c r="B35" s="170">
        <f>SUM(B32:B34)</f>
        <v>2960.7999999999997</v>
      </c>
      <c r="C35" s="170">
        <f>SUM(C32:C34)</f>
        <v>3200.2</v>
      </c>
    </row>
    <row r="36" spans="1:3" ht="13.5">
      <c r="A36" s="35" t="s">
        <v>18</v>
      </c>
      <c r="B36" s="176">
        <v>194.5</v>
      </c>
      <c r="C36" s="176">
        <v>216.6</v>
      </c>
    </row>
    <row r="37" spans="1:3" ht="12.75">
      <c r="A37" s="8" t="s">
        <v>40</v>
      </c>
      <c r="B37" s="170">
        <f>SUM(B35:B36)</f>
        <v>3155.2999999999997</v>
      </c>
      <c r="C37" s="170">
        <f>SUM(C35:C36)</f>
        <v>3416.7999999999997</v>
      </c>
    </row>
    <row r="38" spans="1:3" ht="12.75">
      <c r="A38" s="32"/>
      <c r="B38" s="30"/>
      <c r="C38" s="30"/>
    </row>
    <row r="39" spans="1:3" ht="12.75">
      <c r="A39" s="3" t="s">
        <v>42</v>
      </c>
      <c r="B39" s="10"/>
      <c r="C39" s="10"/>
    </row>
    <row r="40" ht="12.75">
      <c r="A40" s="32"/>
    </row>
    <row r="41" ht="12.75">
      <c r="A41" s="32" t="s">
        <v>41</v>
      </c>
    </row>
    <row r="42" spans="1:3" ht="13.5">
      <c r="A42" s="34" t="s">
        <v>103</v>
      </c>
      <c r="B42" s="177">
        <v>3678.7</v>
      </c>
      <c r="C42" s="198">
        <v>3716</v>
      </c>
    </row>
    <row r="43" spans="1:3" ht="13.5">
      <c r="A43" s="35" t="s">
        <v>101</v>
      </c>
      <c r="B43" s="177">
        <v>73.5</v>
      </c>
      <c r="C43" s="198">
        <v>53.2</v>
      </c>
    </row>
    <row r="44" spans="1:3" ht="13.5">
      <c r="A44" s="34" t="s">
        <v>43</v>
      </c>
      <c r="B44" s="177">
        <v>116.7</v>
      </c>
      <c r="C44" s="198">
        <v>105.4</v>
      </c>
    </row>
    <row r="45" spans="1:3" ht="13.5">
      <c r="A45" s="34" t="s">
        <v>44</v>
      </c>
      <c r="B45" s="177">
        <v>538.2</v>
      </c>
      <c r="C45" s="198">
        <v>528</v>
      </c>
    </row>
    <row r="46" spans="1:3" ht="13.5">
      <c r="A46" s="34" t="s">
        <v>45</v>
      </c>
      <c r="B46" s="177">
        <v>120.5</v>
      </c>
      <c r="C46" s="198">
        <v>132.1</v>
      </c>
    </row>
    <row r="47" spans="1:3" ht="13.5">
      <c r="A47" s="34" t="s">
        <v>28</v>
      </c>
      <c r="B47" s="178">
        <v>20.1</v>
      </c>
      <c r="C47" s="178">
        <v>13.5</v>
      </c>
    </row>
    <row r="48" spans="1:3" ht="12.75">
      <c r="A48" s="9"/>
      <c r="B48" s="170">
        <f>SUM(B42:B47)</f>
        <v>4547.7</v>
      </c>
      <c r="C48" s="170">
        <f>SUM(C42:C47)</f>
        <v>4548.200000000001</v>
      </c>
    </row>
    <row r="49" spans="1:3" ht="12.75">
      <c r="A49" s="32" t="s">
        <v>46</v>
      </c>
      <c r="B49" s="174"/>
      <c r="C49" s="174"/>
    </row>
    <row r="50" spans="1:3" ht="13.5">
      <c r="A50" s="34" t="s">
        <v>102</v>
      </c>
      <c r="B50" s="177">
        <v>616.9</v>
      </c>
      <c r="C50" s="198">
        <v>499.7</v>
      </c>
    </row>
    <row r="51" spans="1:3" ht="13.5">
      <c r="A51" s="35" t="s">
        <v>100</v>
      </c>
      <c r="B51" s="177">
        <v>20.1</v>
      </c>
      <c r="C51" s="198">
        <v>43.4</v>
      </c>
    </row>
    <row r="52" spans="1:3" ht="13.5">
      <c r="A52" s="34" t="s">
        <v>47</v>
      </c>
      <c r="B52" s="177">
        <v>1497.5</v>
      </c>
      <c r="C52" s="198">
        <v>2356.6</v>
      </c>
    </row>
    <row r="53" spans="1:3" ht="13.5">
      <c r="A53" s="35" t="s">
        <v>91</v>
      </c>
      <c r="B53" s="177">
        <v>25.4</v>
      </c>
      <c r="C53" s="198">
        <v>27.9</v>
      </c>
    </row>
    <row r="54" spans="1:3" ht="13.5">
      <c r="A54" s="35" t="s">
        <v>48</v>
      </c>
      <c r="B54" s="177">
        <v>1056.2</v>
      </c>
      <c r="C54" s="198">
        <v>1435.6</v>
      </c>
    </row>
    <row r="55" spans="1:3" ht="13.5">
      <c r="A55" s="34" t="s">
        <v>28</v>
      </c>
      <c r="B55" s="178">
        <v>115.7</v>
      </c>
      <c r="C55" s="178">
        <v>1703.3</v>
      </c>
    </row>
    <row r="56" spans="1:3" ht="12.75">
      <c r="A56" s="9"/>
      <c r="B56" s="170">
        <f>SUM(B50:B55)</f>
        <v>3331.8</v>
      </c>
      <c r="C56" s="170">
        <f>SUM(C50:C55)</f>
        <v>6066.5</v>
      </c>
    </row>
    <row r="57" spans="1:3" ht="13.5">
      <c r="A57" s="182" t="s">
        <v>97</v>
      </c>
      <c r="B57" s="178">
        <v>0</v>
      </c>
      <c r="C57" s="178">
        <v>0</v>
      </c>
    </row>
    <row r="58" spans="1:3" ht="12.75">
      <c r="A58" s="36" t="s">
        <v>49</v>
      </c>
      <c r="B58" s="181">
        <f>B48+B56</f>
        <v>7879.5</v>
      </c>
      <c r="C58" s="181">
        <f>C48+C56</f>
        <v>10614.7</v>
      </c>
    </row>
    <row r="59" spans="1:3" ht="12.75">
      <c r="A59" s="4" t="s">
        <v>50</v>
      </c>
      <c r="B59" s="179">
        <f>B37+B58</f>
        <v>11034.8</v>
      </c>
      <c r="C59" s="179">
        <f>C37+C58</f>
        <v>14031.5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62356"/>
  </sheetPr>
  <dimension ref="A2:M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140625" style="59" customWidth="1"/>
    <col min="2" max="7" width="10.7109375" style="13" customWidth="1"/>
    <col min="8" max="16384" width="9.140625" style="13" customWidth="1"/>
  </cols>
  <sheetData>
    <row r="2" spans="1:7" ht="12.75">
      <c r="A2" s="67" t="s">
        <v>96</v>
      </c>
      <c r="B2" s="68">
        <v>2020</v>
      </c>
      <c r="C2" s="69" t="s">
        <v>0</v>
      </c>
      <c r="D2" s="71">
        <v>2021</v>
      </c>
      <c r="E2" s="70" t="s">
        <v>0</v>
      </c>
      <c r="F2" s="71" t="s">
        <v>88</v>
      </c>
      <c r="G2" s="72" t="s">
        <v>89</v>
      </c>
    </row>
    <row r="3" spans="1:7" s="41" customFormat="1" ht="12.75">
      <c r="A3" s="37" t="s">
        <v>51</v>
      </c>
      <c r="B3" s="185">
        <v>3361.2933958100007</v>
      </c>
      <c r="C3" s="38">
        <f>B3/$B$3</f>
        <v>1</v>
      </c>
      <c r="D3" s="185">
        <v>5968.97153779</v>
      </c>
      <c r="E3" s="38">
        <f>D3/$D$3</f>
        <v>1</v>
      </c>
      <c r="F3" s="39">
        <f>D3-B3</f>
        <v>2607.6781419799995</v>
      </c>
      <c r="G3" s="40">
        <f>D3/B3-1</f>
        <v>0.7757960507793173</v>
      </c>
    </row>
    <row r="4" spans="1:7" ht="12.75">
      <c r="A4" s="42" t="s">
        <v>52</v>
      </c>
      <c r="B4" s="186">
        <v>-2883.350811440001</v>
      </c>
      <c r="C4" s="38">
        <f>B4/$B$3</f>
        <v>-0.8578099177638655</v>
      </c>
      <c r="D4" s="186">
        <v>-5373.078842870001</v>
      </c>
      <c r="E4" s="38">
        <f>D4/$D$3</f>
        <v>-0.9001682800550549</v>
      </c>
      <c r="F4" s="43">
        <f>D4-B4</f>
        <v>-2489.7280314299996</v>
      </c>
      <c r="G4" s="44">
        <f>D4/B4-1</f>
        <v>0.8634842564254543</v>
      </c>
    </row>
    <row r="5" spans="1:7" ht="12.75">
      <c r="A5" s="42" t="s">
        <v>6</v>
      </c>
      <c r="B5" s="186">
        <v>-116.54564293</v>
      </c>
      <c r="C5" s="38">
        <f>B5/$B$3</f>
        <v>-0.03467285631039505</v>
      </c>
      <c r="D5" s="186">
        <v>-126.87573057</v>
      </c>
      <c r="E5" s="38">
        <f>D5/$D$3</f>
        <v>-0.021255877962684255</v>
      </c>
      <c r="F5" s="43">
        <f>D5-B5</f>
        <v>-10.330087640000002</v>
      </c>
      <c r="G5" s="44">
        <f>D5/B5-1</f>
        <v>0.08863555410822599</v>
      </c>
    </row>
    <row r="6" spans="1:7" ht="12.75">
      <c r="A6" s="42" t="s">
        <v>9</v>
      </c>
      <c r="B6" s="187">
        <v>13.014424379999998</v>
      </c>
      <c r="C6" s="38">
        <f>B6/$B$3</f>
        <v>0.0038718501622688004</v>
      </c>
      <c r="D6" s="187">
        <v>18.61161978</v>
      </c>
      <c r="E6" s="38">
        <f>D6/$D$3</f>
        <v>0.0031180614050793274</v>
      </c>
      <c r="F6" s="45">
        <f>D6-B6</f>
        <v>5.597195400000004</v>
      </c>
      <c r="G6" s="44">
        <f>D6/B6-1</f>
        <v>0.4300762935471454</v>
      </c>
    </row>
    <row r="7" spans="1:13" s="41" customFormat="1" ht="12.75">
      <c r="A7" s="46" t="s">
        <v>53</v>
      </c>
      <c r="B7" s="75">
        <f>SUM(B3:B6)</f>
        <v>374.4113658199996</v>
      </c>
      <c r="C7" s="47">
        <f>B7/$B$3</f>
        <v>0.1113890760880082</v>
      </c>
      <c r="D7" s="75">
        <f>SUM(D3:D6)</f>
        <v>487.6285841299995</v>
      </c>
      <c r="E7" s="47">
        <f>D7/$D$3</f>
        <v>0.08169390338734016</v>
      </c>
      <c r="F7" s="48">
        <f>D7-B7</f>
        <v>113.21721830999991</v>
      </c>
      <c r="G7" s="49">
        <f>D7/B7-1</f>
        <v>0.30238723672835754</v>
      </c>
      <c r="M7" s="50"/>
    </row>
    <row r="10" spans="1:5" ht="12.75">
      <c r="A10" s="67" t="s">
        <v>81</v>
      </c>
      <c r="B10" s="68">
        <f>B2</f>
        <v>2020</v>
      </c>
      <c r="C10" s="68">
        <f>D2</f>
        <v>2021</v>
      </c>
      <c r="D10" s="71" t="s">
        <v>88</v>
      </c>
      <c r="E10" s="73" t="s">
        <v>89</v>
      </c>
    </row>
    <row r="11" spans="1:5" ht="12.75">
      <c r="A11" s="37" t="s">
        <v>54</v>
      </c>
      <c r="B11" s="188">
        <v>2076.244</v>
      </c>
      <c r="C11" s="188">
        <v>2072.681</v>
      </c>
      <c r="D11" s="39">
        <f>C11-B11</f>
        <v>-3.563000000000102</v>
      </c>
      <c r="E11" s="51">
        <f>C11/B11-1</f>
        <v>-0.0017160796129934708</v>
      </c>
    </row>
    <row r="12" spans="1:5" ht="12.75">
      <c r="A12" s="42" t="s">
        <v>55</v>
      </c>
      <c r="B12" s="189">
        <v>2585.2787014021956</v>
      </c>
      <c r="C12" s="189">
        <v>2831.1312242263834</v>
      </c>
      <c r="D12" s="45">
        <f>C12-B12</f>
        <v>245.85252282418787</v>
      </c>
      <c r="E12" s="44">
        <f>C12/B12-1</f>
        <v>0.09509710604541133</v>
      </c>
    </row>
    <row r="13" spans="1:5" ht="12.75">
      <c r="A13" s="42" t="s">
        <v>83</v>
      </c>
      <c r="B13" s="189">
        <v>13246.09094713729</v>
      </c>
      <c r="C13" s="189">
        <v>16242.895480502</v>
      </c>
      <c r="D13" s="45">
        <f>C13-B13</f>
        <v>2996.8045333647096</v>
      </c>
      <c r="E13" s="52">
        <f>C13/B13-1</f>
        <v>0.22624067321630248</v>
      </c>
    </row>
    <row r="14" spans="1:5" ht="12.75">
      <c r="A14" s="53" t="s">
        <v>79</v>
      </c>
      <c r="B14" s="76">
        <v>10148.084392</v>
      </c>
      <c r="C14" s="76">
        <v>12780.52925</v>
      </c>
      <c r="D14" s="54">
        <f>C14-B14</f>
        <v>2632.444857999999</v>
      </c>
      <c r="E14" s="55">
        <f>C14/B14-1</f>
        <v>0.2594031303164195</v>
      </c>
    </row>
    <row r="15" spans="1:5" ht="12.75">
      <c r="A15" s="56" t="s">
        <v>82</v>
      </c>
      <c r="B15" s="77">
        <v>460.37295</v>
      </c>
      <c r="C15" s="77">
        <v>516.503920712</v>
      </c>
      <c r="D15" s="57">
        <f>C15-B15</f>
        <v>56.130970711999964</v>
      </c>
      <c r="E15" s="58">
        <f>C15/B15-1</f>
        <v>0.12192499735703399</v>
      </c>
    </row>
    <row r="16" spans="2:5" ht="12.75">
      <c r="B16" s="60"/>
      <c r="C16" s="60"/>
      <c r="D16" s="61"/>
      <c r="E16" s="62"/>
    </row>
    <row r="18" spans="1:5" ht="12.75">
      <c r="A18" s="74" t="s">
        <v>80</v>
      </c>
      <c r="B18" s="68">
        <f>B10</f>
        <v>2020</v>
      </c>
      <c r="C18" s="68">
        <f>C10</f>
        <v>2021</v>
      </c>
      <c r="D18" s="71" t="s">
        <v>88</v>
      </c>
      <c r="E18" s="73" t="s">
        <v>89</v>
      </c>
    </row>
    <row r="19" spans="1:5" ht="12.75">
      <c r="A19" s="37" t="s">
        <v>53</v>
      </c>
      <c r="B19" s="63">
        <f>B7</f>
        <v>374.4113658199996</v>
      </c>
      <c r="C19" s="63">
        <f>D7</f>
        <v>487.6285841299995</v>
      </c>
      <c r="D19" s="39">
        <f>C19-B19</f>
        <v>113.21721830999991</v>
      </c>
      <c r="E19" s="51">
        <f>C19/B19-1</f>
        <v>0.30238723672835754</v>
      </c>
    </row>
    <row r="20" spans="1:5" ht="12.75">
      <c r="A20" s="42" t="s">
        <v>56</v>
      </c>
      <c r="B20" s="118">
        <v>1123</v>
      </c>
      <c r="C20" s="118">
        <v>1223.9</v>
      </c>
      <c r="D20" s="45">
        <f>C20-B20</f>
        <v>100.90000000000009</v>
      </c>
      <c r="E20" s="52">
        <f>C20/B20-1</f>
        <v>0.08984861976847736</v>
      </c>
    </row>
    <row r="21" spans="1:5" ht="12.75">
      <c r="A21" s="56" t="s">
        <v>57</v>
      </c>
      <c r="B21" s="64">
        <f>B19/B20</f>
        <v>0.33340281907390884</v>
      </c>
      <c r="C21" s="64">
        <f>C19/C20</f>
        <v>0.3984219169294873</v>
      </c>
      <c r="D21" s="65"/>
      <c r="E21" s="66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B7 D7" formulaRange="1"/>
    <ignoredError sqref="C7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D7F00"/>
  </sheetPr>
  <dimension ref="A2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421875" style="104" customWidth="1"/>
    <col min="2" max="7" width="10.7109375" style="12" customWidth="1"/>
    <col min="8" max="16384" width="9.140625" style="12" customWidth="1"/>
  </cols>
  <sheetData>
    <row r="2" spans="1:7" ht="12.75">
      <c r="A2" s="109" t="s">
        <v>96</v>
      </c>
      <c r="B2" s="106">
        <v>2020</v>
      </c>
      <c r="C2" s="110" t="s">
        <v>0</v>
      </c>
      <c r="D2" s="106">
        <v>2021</v>
      </c>
      <c r="E2" s="111" t="s">
        <v>0</v>
      </c>
      <c r="F2" s="107" t="s">
        <v>88</v>
      </c>
      <c r="G2" s="112" t="s">
        <v>89</v>
      </c>
    </row>
    <row r="3" spans="1:7" s="41" customFormat="1" ht="12.75">
      <c r="A3" s="78" t="s">
        <v>51</v>
      </c>
      <c r="B3" s="185">
        <v>2315.86037992</v>
      </c>
      <c r="C3" s="79">
        <f>B3/$B$3</f>
        <v>1</v>
      </c>
      <c r="D3" s="185">
        <v>3024.6111106099997</v>
      </c>
      <c r="E3" s="79">
        <f>D3/$D$3</f>
        <v>1</v>
      </c>
      <c r="F3" s="80">
        <f>D3-B3</f>
        <v>708.7507306899997</v>
      </c>
      <c r="G3" s="81">
        <f>D3/B3-1</f>
        <v>0.3060420813082363</v>
      </c>
    </row>
    <row r="4" spans="1:7" ht="12.75">
      <c r="A4" s="82" t="s">
        <v>52</v>
      </c>
      <c r="B4" s="186">
        <v>-2090.2756071900003</v>
      </c>
      <c r="C4" s="79">
        <f>B4/$B$3</f>
        <v>-0.9025913761097323</v>
      </c>
      <c r="D4" s="186">
        <v>-2846.7590949799987</v>
      </c>
      <c r="E4" s="79">
        <f>D4/$D$3</f>
        <v>-0.9411983858003709</v>
      </c>
      <c r="F4" s="83">
        <f>D4-B4</f>
        <v>-756.4834877899984</v>
      </c>
      <c r="G4" s="84">
        <f>D4/B4-1</f>
        <v>0.36190609754421543</v>
      </c>
    </row>
    <row r="5" spans="1:7" ht="12.75">
      <c r="A5" s="82" t="s">
        <v>6</v>
      </c>
      <c r="B5" s="186">
        <v>-48.66519189</v>
      </c>
      <c r="C5" s="79">
        <f>B5/$B$3</f>
        <v>-0.021013871264415826</v>
      </c>
      <c r="D5" s="186">
        <v>-47.02123294</v>
      </c>
      <c r="E5" s="79">
        <f>D5/$D$3</f>
        <v>-0.01554620783315076</v>
      </c>
      <c r="F5" s="83">
        <f>D5-B5</f>
        <v>1.6439589500000054</v>
      </c>
      <c r="G5" s="84">
        <f>D5/B5-1</f>
        <v>-0.03378100211165125</v>
      </c>
    </row>
    <row r="6" spans="1:7" ht="12.75">
      <c r="A6" s="82" t="s">
        <v>9</v>
      </c>
      <c r="B6" s="187">
        <v>11.27188141</v>
      </c>
      <c r="C6" s="79">
        <f>B6/$B$3</f>
        <v>0.004867254307614771</v>
      </c>
      <c r="D6" s="187">
        <v>13.827052819999999</v>
      </c>
      <c r="E6" s="79">
        <f>D6/$D$3</f>
        <v>0.004571514258972413</v>
      </c>
      <c r="F6" s="85">
        <f>D6-B6</f>
        <v>2.555171409999998</v>
      </c>
      <c r="G6" s="84">
        <f>D6/B6-1</f>
        <v>0.22668544114855083</v>
      </c>
    </row>
    <row r="7" spans="1:7" s="41" customFormat="1" ht="12.75">
      <c r="A7" s="86" t="s">
        <v>53</v>
      </c>
      <c r="B7" s="87">
        <f>SUM(B3:B6)</f>
        <v>188.1914622499997</v>
      </c>
      <c r="C7" s="88">
        <f>B7/$B$3</f>
        <v>0.08126200693346662</v>
      </c>
      <c r="D7" s="87">
        <f>SUM(D3:D6)</f>
        <v>144.657835510001</v>
      </c>
      <c r="E7" s="88">
        <f>D7/$D$3</f>
        <v>0.04782692062545078</v>
      </c>
      <c r="F7" s="89">
        <f>D7-B7</f>
        <v>-43.53362673999868</v>
      </c>
      <c r="G7" s="114">
        <f>D7/B7-1</f>
        <v>-0.23132625794770212</v>
      </c>
    </row>
    <row r="10" spans="1:5" ht="12.75">
      <c r="A10" s="109" t="s">
        <v>81</v>
      </c>
      <c r="B10" s="106">
        <f>B2</f>
        <v>2020</v>
      </c>
      <c r="C10" s="106">
        <f>D2</f>
        <v>2021</v>
      </c>
      <c r="D10" s="107" t="s">
        <v>88</v>
      </c>
      <c r="E10" s="108" t="s">
        <v>89</v>
      </c>
    </row>
    <row r="11" spans="1:5" ht="12.75">
      <c r="A11" s="78" t="s">
        <v>54</v>
      </c>
      <c r="B11" s="188">
        <v>1333.6</v>
      </c>
      <c r="C11" s="188">
        <v>1400.8829999999998</v>
      </c>
      <c r="D11" s="80">
        <f>C11-B11</f>
        <v>67.2829999999999</v>
      </c>
      <c r="E11" s="91">
        <f>C11/B11-1</f>
        <v>0.05045215956808624</v>
      </c>
    </row>
    <row r="12" spans="1:5" ht="12.75">
      <c r="A12" s="82" t="s">
        <v>58</v>
      </c>
      <c r="B12" s="92">
        <v>12820.765115303335</v>
      </c>
      <c r="C12" s="92">
        <v>11042.761631630001</v>
      </c>
      <c r="D12" s="85">
        <f>C12-B12</f>
        <v>-1778.003483673334</v>
      </c>
      <c r="E12" s="93">
        <f>C12/B12-1</f>
        <v>-0.13868154261332222</v>
      </c>
    </row>
    <row r="13" spans="1:5" ht="12.75">
      <c r="A13" s="94" t="s">
        <v>59</v>
      </c>
      <c r="B13" s="95">
        <v>2752.281437339399</v>
      </c>
      <c r="C13" s="95">
        <v>2861.783395252817</v>
      </c>
      <c r="D13" s="96">
        <f>C13-B13</f>
        <v>109.50195791341821</v>
      </c>
      <c r="E13" s="97">
        <f>C13/B13-1</f>
        <v>0.039785886874734944</v>
      </c>
    </row>
    <row r="15" spans="2:7" s="41" customFormat="1" ht="12.75">
      <c r="B15" s="12"/>
      <c r="C15" s="12"/>
      <c r="D15" s="12"/>
      <c r="E15" s="12"/>
      <c r="F15" s="12"/>
      <c r="G15" s="12"/>
    </row>
    <row r="16" spans="1:5" ht="12.75">
      <c r="A16" s="105" t="s">
        <v>80</v>
      </c>
      <c r="B16" s="106">
        <f>B10</f>
        <v>2020</v>
      </c>
      <c r="C16" s="106">
        <f>C10</f>
        <v>2021</v>
      </c>
      <c r="D16" s="107" t="s">
        <v>88</v>
      </c>
      <c r="E16" s="108" t="s">
        <v>89</v>
      </c>
    </row>
    <row r="17" spans="1:7" ht="12.75">
      <c r="A17" s="78" t="s">
        <v>53</v>
      </c>
      <c r="B17" s="98">
        <f>B7</f>
        <v>188.1914622499997</v>
      </c>
      <c r="C17" s="99">
        <f>D7</f>
        <v>144.657835510001</v>
      </c>
      <c r="D17" s="80">
        <f>C17-B17</f>
        <v>-43.53362673999868</v>
      </c>
      <c r="E17" s="113">
        <f>C17/B17-1</f>
        <v>-0.23132625794770212</v>
      </c>
      <c r="F17" s="41"/>
      <c r="G17" s="41"/>
    </row>
    <row r="18" spans="1:5" ht="12.75">
      <c r="A18" s="82" t="s">
        <v>60</v>
      </c>
      <c r="B18" s="100">
        <f>+GAS!B20</f>
        <v>1123</v>
      </c>
      <c r="C18" s="100">
        <f>+GAS!C20</f>
        <v>1223.9</v>
      </c>
      <c r="D18" s="85">
        <f>C18-B18</f>
        <v>100.90000000000009</v>
      </c>
      <c r="E18" s="93">
        <f>C18/B18-1</f>
        <v>0.08984861976847736</v>
      </c>
    </row>
    <row r="19" spans="1:5" ht="12.75">
      <c r="A19" s="94" t="s">
        <v>57</v>
      </c>
      <c r="B19" s="101">
        <f>B17/B18</f>
        <v>0.1675792183882455</v>
      </c>
      <c r="C19" s="101">
        <f>C17/C18</f>
        <v>0.11819416252144864</v>
      </c>
      <c r="D19" s="102"/>
      <c r="E19" s="103"/>
    </row>
  </sheetData>
  <sheetProtection/>
  <printOptions/>
  <pageMargins left="0.75" right="0.75" top="1" bottom="1" header="0.5" footer="0.5"/>
  <pageSetup orientation="portrait" paperSize="9"/>
  <ignoredErrors>
    <ignoredError sqref="B7 D7" formulaRange="1"/>
    <ignoredError sqref="C7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54977"/>
  </sheetPr>
  <dimension ref="A2:J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421875" style="104" customWidth="1"/>
    <col min="2" max="7" width="10.7109375" style="12" customWidth="1"/>
    <col min="8" max="16384" width="9.140625" style="12" customWidth="1"/>
  </cols>
  <sheetData>
    <row r="2" spans="1:7" ht="12.75">
      <c r="A2" s="127" t="s">
        <v>96</v>
      </c>
      <c r="B2" s="128">
        <v>2020</v>
      </c>
      <c r="C2" s="129" t="s">
        <v>0</v>
      </c>
      <c r="D2" s="128">
        <v>2021</v>
      </c>
      <c r="E2" s="130" t="s">
        <v>0</v>
      </c>
      <c r="F2" s="131" t="s">
        <v>88</v>
      </c>
      <c r="G2" s="132" t="s">
        <v>89</v>
      </c>
    </row>
    <row r="3" spans="1:7" s="41" customFormat="1" ht="12.75">
      <c r="A3" s="78" t="s">
        <v>51</v>
      </c>
      <c r="B3" s="185">
        <v>883.57002851</v>
      </c>
      <c r="C3" s="79">
        <f>B3/$B$3</f>
        <v>1</v>
      </c>
      <c r="D3" s="185">
        <v>964.71542733</v>
      </c>
      <c r="E3" s="79">
        <f>D3/$D$3</f>
        <v>1</v>
      </c>
      <c r="F3" s="80">
        <f>D3-B3</f>
        <v>81.14539881999997</v>
      </c>
      <c r="G3" s="81">
        <f>D3/B3-1</f>
        <v>0.09183810699966677</v>
      </c>
    </row>
    <row r="4" spans="1:7" ht="12.75">
      <c r="A4" s="82" t="s">
        <v>52</v>
      </c>
      <c r="B4" s="186">
        <v>-439.84289635000005</v>
      </c>
      <c r="C4" s="79">
        <f>B4/$B$3</f>
        <v>-0.4978019649350544</v>
      </c>
      <c r="D4" s="186">
        <v>-521.2856007</v>
      </c>
      <c r="E4" s="79">
        <f>D4/$D$3</f>
        <v>-0.5403516787771696</v>
      </c>
      <c r="F4" s="83">
        <f>D4-B4</f>
        <v>-81.44270434999999</v>
      </c>
      <c r="G4" s="84">
        <f>D4/B4-1</f>
        <v>0.1851631685445998</v>
      </c>
    </row>
    <row r="5" spans="1:7" ht="12.75">
      <c r="A5" s="82" t="s">
        <v>6</v>
      </c>
      <c r="B5" s="186">
        <v>-183.70468430000003</v>
      </c>
      <c r="C5" s="79">
        <f>B5/$B$3</f>
        <v>-0.20791185573574592</v>
      </c>
      <c r="D5" s="186">
        <v>-185.86117904999998</v>
      </c>
      <c r="E5" s="79">
        <f>D5/$D$3</f>
        <v>-0.19265907207931743</v>
      </c>
      <c r="F5" s="83">
        <f>D5-B5</f>
        <v>-2.1564947499999505</v>
      </c>
      <c r="G5" s="84">
        <f>D5/B5-1</f>
        <v>0.01173892085668471</v>
      </c>
    </row>
    <row r="6" spans="1:7" ht="12.75">
      <c r="A6" s="82" t="s">
        <v>9</v>
      </c>
      <c r="B6" s="187">
        <v>5.76954238</v>
      </c>
      <c r="C6" s="79">
        <f>B6/$B$3</f>
        <v>0.006529807704918888</v>
      </c>
      <c r="D6" s="187">
        <v>4.878003509999999</v>
      </c>
      <c r="E6" s="79">
        <f>D6/$D$3</f>
        <v>0.005056417023930707</v>
      </c>
      <c r="F6" s="85">
        <f>D6-B6</f>
        <v>-0.8915388700000006</v>
      </c>
      <c r="G6" s="84">
        <f>D6/B6-1</f>
        <v>-0.1545250578434958</v>
      </c>
    </row>
    <row r="7" spans="1:7" s="41" customFormat="1" ht="12.75">
      <c r="A7" s="86" t="s">
        <v>53</v>
      </c>
      <c r="B7" s="75">
        <f>SUM(B3:B6)</f>
        <v>265.79199023999996</v>
      </c>
      <c r="C7" s="88">
        <f>B7/$B$3</f>
        <v>0.3008159870341186</v>
      </c>
      <c r="D7" s="75">
        <f>SUM(D3:D6)</f>
        <v>262.44665109</v>
      </c>
      <c r="E7" s="88">
        <f>D7/$D$3</f>
        <v>0.2720456661674437</v>
      </c>
      <c r="F7" s="89">
        <f>D7-B7</f>
        <v>-3.3453391499999725</v>
      </c>
      <c r="G7" s="90">
        <f>D7/B7-1</f>
        <v>-0.01258630535472216</v>
      </c>
    </row>
    <row r="10" spans="1:5" ht="12.75">
      <c r="A10" s="127" t="s">
        <v>81</v>
      </c>
      <c r="B10" s="128">
        <f>B2</f>
        <v>2020</v>
      </c>
      <c r="C10" s="128">
        <f>D2</f>
        <v>2021</v>
      </c>
      <c r="D10" s="131" t="s">
        <v>88</v>
      </c>
      <c r="E10" s="133" t="s">
        <v>89</v>
      </c>
    </row>
    <row r="11" spans="1:5" ht="12.75">
      <c r="A11" s="82" t="s">
        <v>54</v>
      </c>
      <c r="B11" s="189">
        <v>1470.8</v>
      </c>
      <c r="C11" s="189">
        <v>1478.5770000000002</v>
      </c>
      <c r="D11" s="85">
        <f>C11-B11</f>
        <v>7.777000000000271</v>
      </c>
      <c r="E11" s="115">
        <f>C11/B11-1</f>
        <v>0.005287598585803854</v>
      </c>
    </row>
    <row r="12" spans="1:5" ht="12.75">
      <c r="A12" s="82" t="s">
        <v>61</v>
      </c>
      <c r="B12" s="190"/>
      <c r="C12" s="190"/>
      <c r="D12" s="85"/>
      <c r="E12" s="115"/>
    </row>
    <row r="13" spans="1:5" ht="12.75">
      <c r="A13" s="117" t="s">
        <v>62</v>
      </c>
      <c r="B13" s="191">
        <v>285.8565139474636</v>
      </c>
      <c r="C13" s="191">
        <v>291.51871485214747</v>
      </c>
      <c r="D13" s="85">
        <f>C13-B13</f>
        <v>5.662200904683857</v>
      </c>
      <c r="E13" s="115">
        <f>C13/B13-1</f>
        <v>0.01980784284567494</v>
      </c>
    </row>
    <row r="14" spans="1:5" ht="12.75">
      <c r="A14" s="117" t="s">
        <v>63</v>
      </c>
      <c r="B14" s="191">
        <v>240.770137989219</v>
      </c>
      <c r="C14" s="191">
        <v>238.606596577897</v>
      </c>
      <c r="D14" s="85">
        <f>C14-B14</f>
        <v>-2.163541411322001</v>
      </c>
      <c r="E14" s="115">
        <f>C14/B14-1</f>
        <v>-0.008985920884503007</v>
      </c>
    </row>
    <row r="15" spans="1:5" ht="12.75">
      <c r="A15" s="119" t="s">
        <v>64</v>
      </c>
      <c r="B15" s="120">
        <v>236.68619307497522</v>
      </c>
      <c r="C15" s="120">
        <v>234.92903911290125</v>
      </c>
      <c r="D15" s="96">
        <f>C15-B15</f>
        <v>-1.7571539620739713</v>
      </c>
      <c r="E15" s="121">
        <f>C15/B15-1</f>
        <v>-0.007423981683280401</v>
      </c>
    </row>
    <row r="18" spans="1:10" ht="12.75">
      <c r="A18" s="134" t="s">
        <v>80</v>
      </c>
      <c r="B18" s="128">
        <f>B10</f>
        <v>2020</v>
      </c>
      <c r="C18" s="128">
        <f>C10</f>
        <v>2021</v>
      </c>
      <c r="D18" s="131" t="s">
        <v>88</v>
      </c>
      <c r="E18" s="133" t="s">
        <v>89</v>
      </c>
      <c r="J18" s="122"/>
    </row>
    <row r="19" spans="1:5" s="41" customFormat="1" ht="12.75">
      <c r="A19" s="78" t="s">
        <v>53</v>
      </c>
      <c r="B19" s="98">
        <f>B7</f>
        <v>265.79199023999996</v>
      </c>
      <c r="C19" s="98">
        <f>D7</f>
        <v>262.44665109</v>
      </c>
      <c r="D19" s="123">
        <f>C19-B19</f>
        <v>-3.3453391499999725</v>
      </c>
      <c r="E19" s="91">
        <f>C19/B19-1</f>
        <v>-0.01258630535472216</v>
      </c>
    </row>
    <row r="20" spans="1:5" ht="12.75">
      <c r="A20" s="82" t="s">
        <v>60</v>
      </c>
      <c r="B20" s="100">
        <f>+Electricity!B18</f>
        <v>1123</v>
      </c>
      <c r="C20" s="100">
        <f>+Electricity!C18</f>
        <v>1223.9</v>
      </c>
      <c r="D20" s="124">
        <f>C20-B20</f>
        <v>100.90000000000009</v>
      </c>
      <c r="E20" s="93">
        <f>C20/B20-1</f>
        <v>0.08984861976847736</v>
      </c>
    </row>
    <row r="21" spans="1:5" ht="12.75">
      <c r="A21" s="94" t="s">
        <v>57</v>
      </c>
      <c r="B21" s="125">
        <f>B19/B20</f>
        <v>0.2366803118788958</v>
      </c>
      <c r="C21" s="125">
        <f>C19/C20</f>
        <v>0.21443471777923032</v>
      </c>
      <c r="D21" s="126"/>
      <c r="E21" s="103"/>
    </row>
  </sheetData>
  <sheetProtection/>
  <printOptions/>
  <pageMargins left="0.75" right="0.75" top="1" bottom="1" header="0.5" footer="0.5"/>
  <pageSetup orientation="portrait" paperSize="9"/>
  <ignoredErrors>
    <ignoredError sqref="B7 D7" formulaRange="1"/>
    <ignoredError sqref="C7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9B57"/>
  </sheetPr>
  <dimension ref="A2:G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421875" style="104" customWidth="1"/>
    <col min="2" max="7" width="12.7109375" style="12" customWidth="1"/>
    <col min="8" max="16384" width="9.140625" style="12" customWidth="1"/>
  </cols>
  <sheetData>
    <row r="2" spans="1:7" ht="12.75">
      <c r="A2" s="141" t="s">
        <v>96</v>
      </c>
      <c r="B2" s="142">
        <v>2020</v>
      </c>
      <c r="C2" s="143" t="s">
        <v>0</v>
      </c>
      <c r="D2" s="142">
        <v>2021</v>
      </c>
      <c r="E2" s="144" t="s">
        <v>0</v>
      </c>
      <c r="F2" s="145" t="s">
        <v>88</v>
      </c>
      <c r="G2" s="146" t="s">
        <v>89</v>
      </c>
    </row>
    <row r="3" spans="1:7" s="41" customFormat="1" ht="12.75">
      <c r="A3" s="78" t="s">
        <v>51</v>
      </c>
      <c r="B3" s="185">
        <v>1190.3950467</v>
      </c>
      <c r="C3" s="79">
        <f>B3/$B$3</f>
        <v>1</v>
      </c>
      <c r="D3" s="185">
        <v>1328.431397</v>
      </c>
      <c r="E3" s="79">
        <f>D3/$D$3</f>
        <v>1</v>
      </c>
      <c r="F3" s="80">
        <f>D3-B3</f>
        <v>138.0363503000001</v>
      </c>
      <c r="G3" s="81">
        <f>D3/B3-1</f>
        <v>0.11595843806865869</v>
      </c>
    </row>
    <row r="4" spans="1:7" ht="12.75">
      <c r="A4" s="82" t="s">
        <v>52</v>
      </c>
      <c r="B4" s="186">
        <v>-740.19369074</v>
      </c>
      <c r="C4" s="79">
        <f>B4/$B$3</f>
        <v>-0.6218050829360864</v>
      </c>
      <c r="D4" s="186">
        <v>-846.50622783</v>
      </c>
      <c r="E4" s="79">
        <f>D4/$D$3</f>
        <v>-0.6372223885566595</v>
      </c>
      <c r="F4" s="83">
        <f>D4-B4</f>
        <v>-106.31253708999998</v>
      </c>
      <c r="G4" s="84">
        <f>D4/B4-1</f>
        <v>0.14362799686081518</v>
      </c>
    </row>
    <row r="5" spans="1:7" ht="12.75">
      <c r="A5" s="82" t="s">
        <v>6</v>
      </c>
      <c r="B5" s="186">
        <v>-203.56611977</v>
      </c>
      <c r="C5" s="79">
        <f>B5/$B$3</f>
        <v>-0.17100719658933708</v>
      </c>
      <c r="D5" s="186">
        <v>-211.84961813</v>
      </c>
      <c r="E5" s="79">
        <f>D5/$D$3</f>
        <v>-0.15947351034341745</v>
      </c>
      <c r="F5" s="83">
        <f>D5-B5</f>
        <v>-8.28349836000001</v>
      </c>
      <c r="G5" s="84">
        <f>D5/B5-1</f>
        <v>0.040691930314136426</v>
      </c>
    </row>
    <row r="6" spans="1:7" ht="12.75">
      <c r="A6" s="82" t="s">
        <v>9</v>
      </c>
      <c r="B6" s="187">
        <v>11.395415710000002</v>
      </c>
      <c r="C6" s="79">
        <f>B6/$B$3</f>
        <v>0.00957280168595312</v>
      </c>
      <c r="D6" s="187">
        <v>21.6645383</v>
      </c>
      <c r="E6" s="79">
        <f>D6/$D$3</f>
        <v>0.016308360634147222</v>
      </c>
      <c r="F6" s="85">
        <f>D6-B6</f>
        <v>10.269122589999998</v>
      </c>
      <c r="G6" s="84">
        <f>D6/B6-1</f>
        <v>0.90116261234668</v>
      </c>
    </row>
    <row r="7" spans="1:7" s="41" customFormat="1" ht="12.75">
      <c r="A7" s="86" t="s">
        <v>53</v>
      </c>
      <c r="B7" s="135">
        <f>SUM(B3:B6)</f>
        <v>258.0306519</v>
      </c>
      <c r="C7" s="88">
        <f>B7/$B$3</f>
        <v>0.2167605221605296</v>
      </c>
      <c r="D7" s="135">
        <f>SUM(D3:D6)</f>
        <v>291.7400893400001</v>
      </c>
      <c r="E7" s="88">
        <f>D7/$D$3</f>
        <v>0.21961246173407034</v>
      </c>
      <c r="F7" s="89">
        <f>D7-B7</f>
        <v>33.7094374400001</v>
      </c>
      <c r="G7" s="114">
        <f>D7/B7-1</f>
        <v>0.13064121332788092</v>
      </c>
    </row>
    <row r="9" spans="1:7" ht="12.75">
      <c r="A9" s="147" t="s">
        <v>65</v>
      </c>
      <c r="B9" s="142">
        <f>B2</f>
        <v>2020</v>
      </c>
      <c r="C9" s="143" t="s">
        <v>0</v>
      </c>
      <c r="D9" s="142">
        <f>D2</f>
        <v>2021</v>
      </c>
      <c r="E9" s="144" t="s">
        <v>0</v>
      </c>
      <c r="F9" s="145" t="s">
        <v>88</v>
      </c>
      <c r="G9" s="146" t="s">
        <v>89</v>
      </c>
    </row>
    <row r="10" spans="1:7" ht="12.75">
      <c r="A10" s="82" t="s">
        <v>66</v>
      </c>
      <c r="B10" s="92">
        <v>2219.1247370000006</v>
      </c>
      <c r="C10" s="136">
        <f>B10/$B$13</f>
        <v>0.3357294092276314</v>
      </c>
      <c r="D10" s="92">
        <v>2241.8085800000003</v>
      </c>
      <c r="E10" s="136">
        <f>D10/$D$13</f>
        <v>0.33081413470621773</v>
      </c>
      <c r="F10" s="85">
        <f>D10-B10</f>
        <v>22.683842999999797</v>
      </c>
      <c r="G10" s="84">
        <f>D10/B10-1</f>
        <v>0.0102219774408292</v>
      </c>
    </row>
    <row r="11" spans="1:7" ht="12.75">
      <c r="A11" s="82" t="s">
        <v>67</v>
      </c>
      <c r="B11" s="92">
        <v>2187.5615920000123</v>
      </c>
      <c r="C11" s="136">
        <f>B11/$B$13</f>
        <v>0.330954249072129</v>
      </c>
      <c r="D11" s="92">
        <v>2334.325838</v>
      </c>
      <c r="E11" s="136">
        <f aca="true" t="shared" si="0" ref="E11:E20">D11/$D$13</f>
        <v>0.3444665120428509</v>
      </c>
      <c r="F11" s="85">
        <f aca="true" t="shared" si="1" ref="F11:F20">D11-B11</f>
        <v>146.7642459999879</v>
      </c>
      <c r="G11" s="84">
        <f aca="true" t="shared" si="2" ref="G11:G20">D11/B11-1</f>
        <v>0.06709033772429995</v>
      </c>
    </row>
    <row r="12" spans="1:7" ht="12.75" customHeight="1">
      <c r="A12" s="82" t="s">
        <v>68</v>
      </c>
      <c r="B12" s="92">
        <v>2203.174696</v>
      </c>
      <c r="C12" s="136">
        <f>B12/$B$13</f>
        <v>0.33331634170023955</v>
      </c>
      <c r="D12" s="92">
        <v>2200.506435</v>
      </c>
      <c r="E12" s="136">
        <f t="shared" si="0"/>
        <v>0.3247193532509313</v>
      </c>
      <c r="F12" s="85">
        <f t="shared" si="1"/>
        <v>-2.668261000000257</v>
      </c>
      <c r="G12" s="84">
        <f t="shared" si="2"/>
        <v>-0.0012110982414806903</v>
      </c>
    </row>
    <row r="13" spans="1:7" ht="12.75">
      <c r="A13" s="86" t="s">
        <v>69</v>
      </c>
      <c r="B13" s="137">
        <f>SUM(B10:B12)</f>
        <v>6609.861025000013</v>
      </c>
      <c r="C13" s="138">
        <f>B13/$B$13</f>
        <v>1</v>
      </c>
      <c r="D13" s="137">
        <f>SUM(D10:D12)</f>
        <v>6776.640853000001</v>
      </c>
      <c r="E13" s="138">
        <f t="shared" si="0"/>
        <v>1</v>
      </c>
      <c r="F13" s="89">
        <f t="shared" si="1"/>
        <v>166.7798279999879</v>
      </c>
      <c r="G13" s="139">
        <f t="shared" si="2"/>
        <v>0.025231971953599164</v>
      </c>
    </row>
    <row r="14" spans="1:7" ht="12.75">
      <c r="A14" s="82" t="s">
        <v>93</v>
      </c>
      <c r="B14" s="92">
        <v>677.3642920000007</v>
      </c>
      <c r="C14" s="136">
        <f>B14/$B$20</f>
        <v>0.10247784173344239</v>
      </c>
      <c r="D14" s="92">
        <v>636.4124099999998</v>
      </c>
      <c r="E14" s="136">
        <f t="shared" si="0"/>
        <v>0.09391266614317649</v>
      </c>
      <c r="F14" s="85">
        <f t="shared" si="1"/>
        <v>-40.951882000000865</v>
      </c>
      <c r="G14" s="115">
        <f t="shared" si="2"/>
        <v>-0.06045769238748244</v>
      </c>
    </row>
    <row r="15" spans="1:7" ht="12.75">
      <c r="A15" s="82" t="s">
        <v>70</v>
      </c>
      <c r="B15" s="92">
        <v>1275.378876000003</v>
      </c>
      <c r="C15" s="136">
        <f aca="true" t="shared" si="3" ref="C15:C20">B15/$B$20</f>
        <v>0.192950936665117</v>
      </c>
      <c r="D15" s="92">
        <v>1205.231619</v>
      </c>
      <c r="E15" s="136">
        <f t="shared" si="0"/>
        <v>0.17785089178312394</v>
      </c>
      <c r="F15" s="85">
        <f t="shared" si="1"/>
        <v>-70.14725700000304</v>
      </c>
      <c r="G15" s="115">
        <f t="shared" si="2"/>
        <v>-0.05500111246942341</v>
      </c>
    </row>
    <row r="16" spans="1:7" ht="12.75">
      <c r="A16" s="82" t="s">
        <v>71</v>
      </c>
      <c r="B16" s="92">
        <v>530.6802839999996</v>
      </c>
      <c r="C16" s="136">
        <f t="shared" si="3"/>
        <v>0.0802861485276082</v>
      </c>
      <c r="D16" s="92">
        <v>550.758875</v>
      </c>
      <c r="E16" s="136">
        <f t="shared" si="0"/>
        <v>0.08127313914772102</v>
      </c>
      <c r="F16" s="85">
        <f t="shared" si="1"/>
        <v>20.078591000000415</v>
      </c>
      <c r="G16" s="115">
        <f t="shared" si="2"/>
        <v>0.0378355699380013</v>
      </c>
    </row>
    <row r="17" spans="1:7" ht="12.75">
      <c r="A17" s="82" t="s">
        <v>72</v>
      </c>
      <c r="B17" s="92">
        <v>509.3549099999998</v>
      </c>
      <c r="C17" s="136">
        <f t="shared" si="3"/>
        <v>0.07705985164793973</v>
      </c>
      <c r="D17" s="92">
        <v>498.05801999999994</v>
      </c>
      <c r="E17" s="136">
        <f t="shared" si="0"/>
        <v>0.07349629865355946</v>
      </c>
      <c r="F17" s="85">
        <f t="shared" si="1"/>
        <v>-11.296889999999848</v>
      </c>
      <c r="G17" s="115">
        <f t="shared" si="2"/>
        <v>-0.02217881830176105</v>
      </c>
    </row>
    <row r="18" spans="1:7" ht="12.75">
      <c r="A18" s="82" t="s">
        <v>73</v>
      </c>
      <c r="B18" s="92">
        <v>1208.4230369999989</v>
      </c>
      <c r="C18" s="136">
        <f>B18/$B$20</f>
        <v>0.18282124728938556</v>
      </c>
      <c r="D18" s="92">
        <v>1322.3968300000001</v>
      </c>
      <c r="E18" s="136">
        <f t="shared" si="0"/>
        <v>0.19514046246298836</v>
      </c>
      <c r="F18" s="85">
        <f t="shared" si="1"/>
        <v>113.97379300000125</v>
      </c>
      <c r="G18" s="115">
        <f t="shared" si="2"/>
        <v>0.09431613723861942</v>
      </c>
    </row>
    <row r="19" spans="1:7" s="41" customFormat="1" ht="12.75">
      <c r="A19" s="82" t="s">
        <v>74</v>
      </c>
      <c r="B19" s="92">
        <v>2408.659626000011</v>
      </c>
      <c r="C19" s="136">
        <f t="shared" si="3"/>
        <v>0.3644039741365071</v>
      </c>
      <c r="D19" s="92">
        <v>2563.797744</v>
      </c>
      <c r="E19" s="136">
        <f t="shared" si="0"/>
        <v>0.37832870290964493</v>
      </c>
      <c r="F19" s="85">
        <f t="shared" si="1"/>
        <v>155.13811799998894</v>
      </c>
      <c r="G19" s="115">
        <f t="shared" si="2"/>
        <v>0.06440848525269716</v>
      </c>
    </row>
    <row r="20" spans="1:7" ht="12.75">
      <c r="A20" s="86" t="s">
        <v>69</v>
      </c>
      <c r="B20" s="137">
        <f>SUM(B14:B19)</f>
        <v>6609.861025000013</v>
      </c>
      <c r="C20" s="138">
        <f t="shared" si="3"/>
        <v>1</v>
      </c>
      <c r="D20" s="137">
        <f>SUM(D14:D19)</f>
        <v>6776.655498</v>
      </c>
      <c r="E20" s="138">
        <f t="shared" si="0"/>
        <v>1.0000021611002143</v>
      </c>
      <c r="F20" s="89">
        <f t="shared" si="1"/>
        <v>166.7944729999872</v>
      </c>
      <c r="G20" s="139">
        <f t="shared" si="2"/>
        <v>0.025234187582633405</v>
      </c>
    </row>
    <row r="22" spans="1:5" ht="12.75">
      <c r="A22" s="147" t="s">
        <v>80</v>
      </c>
      <c r="B22" s="142">
        <f>B9</f>
        <v>2020</v>
      </c>
      <c r="C22" s="142">
        <f>D9</f>
        <v>2021</v>
      </c>
      <c r="D22" s="145" t="s">
        <v>88</v>
      </c>
      <c r="E22" s="148" t="s">
        <v>89</v>
      </c>
    </row>
    <row r="23" spans="1:7" ht="12.75">
      <c r="A23" s="78" t="s">
        <v>53</v>
      </c>
      <c r="B23" s="140">
        <f>B7</f>
        <v>258.0306519</v>
      </c>
      <c r="C23" s="98">
        <f>D7</f>
        <v>291.7400893400001</v>
      </c>
      <c r="D23" s="80">
        <f>C23-B23</f>
        <v>33.7094374400001</v>
      </c>
      <c r="E23" s="113">
        <f>C23/B23-1</f>
        <v>0.13064121332788092</v>
      </c>
      <c r="F23" s="41"/>
      <c r="G23" s="41"/>
    </row>
    <row r="24" spans="1:5" ht="12.75">
      <c r="A24" s="82" t="s">
        <v>56</v>
      </c>
      <c r="B24" s="100">
        <f>+Water!B20</f>
        <v>1123</v>
      </c>
      <c r="C24" s="100">
        <f>+Water!C20</f>
        <v>1223.9</v>
      </c>
      <c r="D24" s="124">
        <f>C24-B24</f>
        <v>100.90000000000009</v>
      </c>
      <c r="E24" s="93">
        <f>C24/B24-1</f>
        <v>0.08984861976847736</v>
      </c>
    </row>
    <row r="25" spans="1:5" ht="12.75">
      <c r="A25" s="94" t="s">
        <v>57</v>
      </c>
      <c r="B25" s="125">
        <f>B23/B24</f>
        <v>0.22976905779162957</v>
      </c>
      <c r="C25" s="125">
        <f>C23/C24</f>
        <v>0.2383692208023532</v>
      </c>
      <c r="D25" s="126"/>
      <c r="E25" s="103"/>
    </row>
  </sheetData>
  <sheetProtection/>
  <printOptions/>
  <pageMargins left="0.75" right="0.75" top="1" bottom="1" header="0.5" footer="0.5"/>
  <pageSetup orientation="portrait" paperSize="9"/>
  <ignoredErrors>
    <ignoredError sqref="C13:C20" formula="1"/>
    <ignoredError sqref="B7:D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2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104" customWidth="1"/>
    <col min="2" max="7" width="10.7109375" style="12" customWidth="1"/>
    <col min="8" max="16384" width="9.140625" style="12" customWidth="1"/>
  </cols>
  <sheetData>
    <row r="2" spans="1:7" ht="12.75">
      <c r="A2" s="152" t="s">
        <v>96</v>
      </c>
      <c r="B2" s="153">
        <v>2020</v>
      </c>
      <c r="C2" s="154" t="s">
        <v>0</v>
      </c>
      <c r="D2" s="153">
        <v>2021</v>
      </c>
      <c r="E2" s="155" t="s">
        <v>0</v>
      </c>
      <c r="F2" s="156" t="s">
        <v>88</v>
      </c>
      <c r="G2" s="157" t="s">
        <v>89</v>
      </c>
    </row>
    <row r="3" spans="1:7" ht="12.75">
      <c r="A3" s="78" t="s">
        <v>51</v>
      </c>
      <c r="B3" s="185">
        <v>147.08043624</v>
      </c>
      <c r="C3" s="79">
        <f>B3/$B$3</f>
        <v>1</v>
      </c>
      <c r="D3" s="185">
        <v>170.81424973</v>
      </c>
      <c r="E3" s="79">
        <f>D3/$D$3</f>
        <v>1</v>
      </c>
      <c r="F3" s="80">
        <f>D3-B3</f>
        <v>23.73381348999999</v>
      </c>
      <c r="G3" s="81">
        <f>D3/B3-1</f>
        <v>0.16136621631494275</v>
      </c>
    </row>
    <row r="4" spans="1:7" ht="12.75">
      <c r="A4" s="82" t="s">
        <v>52</v>
      </c>
      <c r="B4" s="186">
        <v>-91.97856425</v>
      </c>
      <c r="C4" s="79">
        <f>B4/$B$3</f>
        <v>-0.6253623296297071</v>
      </c>
      <c r="D4" s="186">
        <v>-114.10777094999997</v>
      </c>
      <c r="E4" s="79">
        <f>D4/$D$3</f>
        <v>-0.6680225515749773</v>
      </c>
      <c r="F4" s="83">
        <f>D4-B4</f>
        <v>-22.12920669999997</v>
      </c>
      <c r="G4" s="84">
        <f>D4/B4-1</f>
        <v>0.24059091246360653</v>
      </c>
    </row>
    <row r="5" spans="1:7" ht="12.75">
      <c r="A5" s="82" t="s">
        <v>6</v>
      </c>
      <c r="B5" s="186">
        <v>-20.250310230000004</v>
      </c>
      <c r="C5" s="79">
        <f>B5/$B$3</f>
        <v>-0.13768187495008752</v>
      </c>
      <c r="D5" s="186">
        <v>-21.18873847</v>
      </c>
      <c r="E5" s="79">
        <f>D5/$D$3</f>
        <v>-0.12404549681008631</v>
      </c>
      <c r="F5" s="83">
        <f>D5-B5</f>
        <v>-0.9384282399999968</v>
      </c>
      <c r="G5" s="84">
        <f>D5/B5-1</f>
        <v>0.04634142535800523</v>
      </c>
    </row>
    <row r="6" spans="1:7" s="41" customFormat="1" ht="12.75">
      <c r="A6" s="82" t="s">
        <v>9</v>
      </c>
      <c r="B6" s="187">
        <v>1.80706963</v>
      </c>
      <c r="C6" s="79">
        <f>B6/$B$3</f>
        <v>0.012286267815056623</v>
      </c>
      <c r="D6" s="187">
        <v>1.866082</v>
      </c>
      <c r="E6" s="79">
        <f>D6/$D$3</f>
        <v>0.010924627207329889</v>
      </c>
      <c r="F6" s="85">
        <f>D6-B6</f>
        <v>0.059012370000000036</v>
      </c>
      <c r="G6" s="84">
        <f>D6/B6-1</f>
        <v>0.03265638967104989</v>
      </c>
    </row>
    <row r="7" spans="1:7" ht="12.75">
      <c r="A7" s="86" t="s">
        <v>53</v>
      </c>
      <c r="B7" s="75">
        <f>SUM(B3:B6)</f>
        <v>36.658631390000004</v>
      </c>
      <c r="C7" s="88">
        <f>B7/$B$3</f>
        <v>0.249242063235262</v>
      </c>
      <c r="D7" s="75">
        <f>SUM(D3:D6)</f>
        <v>37.38382231000002</v>
      </c>
      <c r="E7" s="88">
        <f>D7/$D$3</f>
        <v>0.21885657882226628</v>
      </c>
      <c r="F7" s="89">
        <f>D7-B7</f>
        <v>0.7251909200000171</v>
      </c>
      <c r="G7" s="114">
        <f>D7/B7-1</f>
        <v>0.019782269345653747</v>
      </c>
    </row>
    <row r="10" spans="1:5" ht="12.75">
      <c r="A10" s="152"/>
      <c r="B10" s="153">
        <f>B2</f>
        <v>2020</v>
      </c>
      <c r="C10" s="153">
        <f>D2</f>
        <v>2021</v>
      </c>
      <c r="D10" s="156" t="s">
        <v>88</v>
      </c>
      <c r="E10" s="158" t="s">
        <v>89</v>
      </c>
    </row>
    <row r="11" spans="1:5" ht="12.75">
      <c r="A11" s="78" t="s">
        <v>75</v>
      </c>
      <c r="B11" s="116"/>
      <c r="C11" s="116"/>
      <c r="D11" s="124"/>
      <c r="E11" s="93"/>
    </row>
    <row r="12" spans="1:5" ht="12.75">
      <c r="A12" s="82" t="s">
        <v>76</v>
      </c>
      <c r="B12" s="191">
        <v>571.264</v>
      </c>
      <c r="C12" s="191">
        <v>563.2049999999999</v>
      </c>
      <c r="D12" s="85">
        <f>C12-B12</f>
        <v>-8.059000000000083</v>
      </c>
      <c r="E12" s="84">
        <f>C12/B12-1</f>
        <v>-0.014107312906117109</v>
      </c>
    </row>
    <row r="13" spans="1:5" ht="12.75">
      <c r="A13" s="94" t="s">
        <v>77</v>
      </c>
      <c r="B13" s="149">
        <v>188</v>
      </c>
      <c r="C13" s="149">
        <v>184</v>
      </c>
      <c r="D13" s="150">
        <f>C13-B13</f>
        <v>-4</v>
      </c>
      <c r="E13" s="151">
        <f>C13/B13-1</f>
        <v>-0.021276595744680882</v>
      </c>
    </row>
    <row r="16" spans="1:5" ht="12.75">
      <c r="A16" s="159" t="s">
        <v>80</v>
      </c>
      <c r="B16" s="153">
        <f>B10</f>
        <v>2020</v>
      </c>
      <c r="C16" s="153">
        <f>C10</f>
        <v>2021</v>
      </c>
      <c r="D16" s="156" t="s">
        <v>88</v>
      </c>
      <c r="E16" s="158" t="s">
        <v>89</v>
      </c>
    </row>
    <row r="17" spans="1:5" ht="12.75">
      <c r="A17" s="78" t="s">
        <v>53</v>
      </c>
      <c r="B17" s="98">
        <f>B7</f>
        <v>36.658631390000004</v>
      </c>
      <c r="C17" s="98">
        <f>D7</f>
        <v>37.38382231000002</v>
      </c>
      <c r="D17" s="80">
        <f>C17-B17</f>
        <v>0.7251909200000171</v>
      </c>
      <c r="E17" s="81">
        <f>C17/B17-1</f>
        <v>0.019782269345653747</v>
      </c>
    </row>
    <row r="18" spans="1:5" ht="12.75">
      <c r="A18" s="82" t="s">
        <v>60</v>
      </c>
      <c r="B18" s="100">
        <f>+Waste!B24</f>
        <v>1123</v>
      </c>
      <c r="C18" s="100">
        <f>+Waste!C24</f>
        <v>1223.9</v>
      </c>
      <c r="D18" s="124">
        <f>C18-B18</f>
        <v>100.90000000000009</v>
      </c>
      <c r="E18" s="93">
        <f>C18/B18-1</f>
        <v>0.08984861976847736</v>
      </c>
    </row>
    <row r="19" spans="1:5" ht="12.75">
      <c r="A19" s="94" t="s">
        <v>57</v>
      </c>
      <c r="B19" s="125">
        <f>B17/B18</f>
        <v>0.032643482983081035</v>
      </c>
      <c r="C19" s="125">
        <f>C17/C18</f>
        <v>0.030544833981534455</v>
      </c>
      <c r="D19" s="126"/>
      <c r="E19" s="103"/>
    </row>
  </sheetData>
  <sheetProtection/>
  <printOptions/>
  <pageMargins left="0.75" right="0.75" top="1" bottom="1" header="0.5" footer="0.5"/>
  <pageSetup orientation="portrait" paperSize="9"/>
  <ignoredErrors>
    <ignoredError sqref="B7 D7" formulaRange="1"/>
    <ignoredError sqref="C7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Cimatti Luca</cp:lastModifiedBy>
  <cp:lastPrinted>2011-03-21T15:21:45Z</cp:lastPrinted>
  <dcterms:created xsi:type="dcterms:W3CDTF">2008-08-08T14:48:29Z</dcterms:created>
  <dcterms:modified xsi:type="dcterms:W3CDTF">2022-03-17T15:48:20Z</dcterms:modified>
  <cp:category/>
  <cp:version/>
  <cp:contentType/>
  <cp:contentStatus/>
</cp:coreProperties>
</file>