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5195" windowHeight="8445" tabRatio="741" activeTab="1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<sst xmlns="http://schemas.openxmlformats.org/spreadsheetml/2006/main" count="178" uniqueCount="104">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</sst>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0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74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80" fontId="9" fillId="61" borderId="0" xfId="0" applyNumberFormat="1" applyFont="1" applyFill="1" applyBorder="1" applyAlignment="1">
      <alignment wrapText="1"/>
    </xf>
    <xf numFmtId="172" fontId="10" fillId="61" borderId="0" xfId="0" applyNumberFormat="1" applyFont="1" applyFill="1" applyBorder="1" applyAlignment="1">
      <alignment wrapText="1"/>
    </xf>
    <xf numFmtId="173" fontId="10" fillId="61" borderId="0" xfId="0" applyNumberFormat="1" applyFont="1" applyFill="1" applyBorder="1" applyAlignment="1">
      <alignment wrapText="1"/>
    </xf>
    <xf numFmtId="171" fontId="9" fillId="61" borderId="27" xfId="0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75" fontId="10" fillId="61" borderId="0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5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9" fontId="9" fillId="61" borderId="34" xfId="87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7" fontId="10" fillId="61" borderId="36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1" fontId="9" fillId="61" borderId="35" xfId="0" applyNumberFormat="1" applyFont="1" applyFill="1" applyBorder="1" applyAlignment="1">
      <alignment wrapText="1"/>
    </xf>
    <xf numFmtId="181" fontId="9" fillId="61" borderId="34" xfId="87" applyNumberFormat="1" applyFont="1" applyFill="1" applyBorder="1" applyAlignment="1">
      <alignment wrapText="1"/>
    </xf>
    <xf numFmtId="181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71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6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4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5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6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4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7" fontId="1" fillId="61" borderId="0" xfId="83" applyNumberFormat="1" applyFont="1" applyFill="1" applyBorder="1" applyProtection="1">
      <alignment/>
      <protection locked="0"/>
    </xf>
    <xf numFmtId="187" fontId="1" fillId="61" borderId="29" xfId="83" applyNumberFormat="1" applyFont="1" applyFill="1" applyBorder="1" applyProtection="1">
      <alignment/>
      <protection locked="0"/>
    </xf>
    <xf numFmtId="180" fontId="45" fillId="61" borderId="0" xfId="83" applyNumberFormat="1" applyFont="1" applyFill="1" applyBorder="1" applyAlignment="1" applyProtection="1">
      <alignment horizontal="right" vertical="center"/>
      <protection hidden="1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7" xfId="83" applyNumberFormat="1" applyFont="1" applyFill="1" applyBorder="1" applyAlignment="1" applyProtection="1">
      <alignment horizontal="right" vertical="center"/>
      <protection hidden="1"/>
    </xf>
    <xf numFmtId="180" fontId="3" fillId="61" borderId="38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2" fillId="61" borderId="38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70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0" fontId="1" fillId="61" borderId="0" xfId="0" applyNumberFormat="1" applyFont="1" applyFill="1" applyAlignment="1">
      <alignment/>
    </xf>
    <xf numFmtId="180" fontId="3" fillId="54" borderId="27" xfId="83" applyNumberFormat="1" applyFont="1" applyFill="1" applyBorder="1" applyAlignment="1" applyProtection="1">
      <alignment horizontal="center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170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83" fontId="13" fillId="61" borderId="0" xfId="0" applyNumberFormat="1" applyFont="1" applyFill="1" applyBorder="1" applyAlignment="1">
      <alignment wrapText="1"/>
    </xf>
    <xf numFmtId="177" fontId="13" fillId="61" borderId="35" xfId="0" applyNumberFormat="1" applyFont="1" applyFill="1" applyBorder="1" applyAlignment="1">
      <alignment wrapText="1"/>
    </xf>
    <xf numFmtId="183" fontId="13" fillId="61" borderId="29" xfId="0" applyNumberFormat="1" applyFont="1" applyFill="1" applyBorder="1" applyAlignment="1">
      <alignment wrapText="1"/>
    </xf>
    <xf numFmtId="177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170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170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70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0" fontId="45" fillId="61" borderId="27" xfId="83" applyNumberFormat="1" applyFont="1" applyFill="1" applyBorder="1" applyAlignment="1" applyProtection="1">
      <alignment vertical="center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2.75">
      <c r="A4" s="22" t="s">
        <v>1</v>
      </c>
      <c r="B4" s="151"/>
      <c r="C4" s="151"/>
    </row>
    <row r="5" spans="1:3" ht="12.75">
      <c r="A5" s="1" t="s">
        <v>93</v>
      </c>
      <c r="B5" s="152">
        <v>43555</v>
      </c>
      <c r="C5" s="152">
        <v>43921</v>
      </c>
    </row>
    <row r="6" spans="1:3" ht="12.75">
      <c r="A6" s="12" t="s">
        <v>2</v>
      </c>
      <c r="B6" s="129">
        <v>1940.4</v>
      </c>
      <c r="C6" s="129">
        <v>2055.8</v>
      </c>
    </row>
    <row r="7" spans="1:3" ht="12" customHeight="1">
      <c r="A7" s="12" t="s">
        <v>3</v>
      </c>
      <c r="B7" s="129">
        <v>0</v>
      </c>
      <c r="C7" s="129">
        <v>0</v>
      </c>
    </row>
    <row r="8" spans="1:3" ht="12.75">
      <c r="A8" s="12" t="s">
        <v>4</v>
      </c>
      <c r="B8" s="129">
        <v>121</v>
      </c>
      <c r="C8" s="129">
        <v>109</v>
      </c>
    </row>
    <row r="9" spans="1:3" ht="12.75">
      <c r="A9" s="13" t="s">
        <v>85</v>
      </c>
      <c r="B9" s="130">
        <v>0</v>
      </c>
      <c r="C9" s="130">
        <v>0</v>
      </c>
    </row>
    <row r="10" spans="1:3" ht="12.75">
      <c r="A10" s="13"/>
      <c r="B10" s="131"/>
      <c r="C10" s="131"/>
    </row>
    <row r="11" spans="1:3" ht="12.75">
      <c r="A11" s="12" t="s">
        <v>84</v>
      </c>
      <c r="B11" s="129">
        <v>-1024.6</v>
      </c>
      <c r="C11" s="129">
        <v>-1035.4</v>
      </c>
    </row>
    <row r="12" spans="1:3" ht="12.75">
      <c r="A12" s="12" t="s">
        <v>5</v>
      </c>
      <c r="B12" s="129">
        <v>-556.7</v>
      </c>
      <c r="C12" s="129">
        <v>-627.2</v>
      </c>
    </row>
    <row r="13" spans="1:3" ht="12.75">
      <c r="A13" s="12" t="s">
        <v>6</v>
      </c>
      <c r="B13" s="129">
        <v>-142.9</v>
      </c>
      <c r="C13" s="129">
        <v>-147.3</v>
      </c>
    </row>
    <row r="14" spans="1:3" ht="12.75">
      <c r="A14" s="12" t="s">
        <v>7</v>
      </c>
      <c r="B14" s="129">
        <v>-125.8</v>
      </c>
      <c r="C14" s="129">
        <v>-137.5</v>
      </c>
    </row>
    <row r="15" spans="1:3" ht="12.75">
      <c r="A15" s="12" t="s">
        <v>8</v>
      </c>
      <c r="B15" s="129">
        <v>-13.1</v>
      </c>
      <c r="C15" s="129">
        <v>-12.5</v>
      </c>
    </row>
    <row r="16" spans="1:3" ht="12.75">
      <c r="A16" s="12" t="s">
        <v>9</v>
      </c>
      <c r="B16" s="129">
        <v>6.7</v>
      </c>
      <c r="C16" s="129">
        <v>6.8</v>
      </c>
    </row>
    <row r="17" spans="1:3" ht="12.75">
      <c r="A17" s="12"/>
      <c r="B17" s="131"/>
      <c r="C17" s="131"/>
    </row>
    <row r="18" spans="1:3" ht="12.75">
      <c r="A18" s="14" t="s">
        <v>10</v>
      </c>
      <c r="B18" s="132">
        <f>SUM(B6:B16)</f>
        <v>205.00000000000014</v>
      </c>
      <c r="C18" s="132">
        <f>SUM(C6:C16)</f>
        <v>211.70000000000005</v>
      </c>
    </row>
    <row r="19" spans="1:3" ht="12.75">
      <c r="A19" s="12"/>
      <c r="B19" s="133"/>
      <c r="C19" s="133"/>
    </row>
    <row r="20" spans="1:3" ht="12.75">
      <c r="A20" s="12" t="s">
        <v>11</v>
      </c>
      <c r="B20" s="134">
        <v>5.7</v>
      </c>
      <c r="C20" s="134">
        <v>3</v>
      </c>
    </row>
    <row r="21" spans="1:3" ht="12.75">
      <c r="A21" s="12" t="s">
        <v>12</v>
      </c>
      <c r="B21" s="134">
        <v>30.5</v>
      </c>
      <c r="C21" s="134">
        <v>15.5</v>
      </c>
    </row>
    <row r="22" spans="1:3" ht="12.75">
      <c r="A22" s="12" t="s">
        <v>13</v>
      </c>
      <c r="B22" s="134">
        <v>-57.3</v>
      </c>
      <c r="C22" s="134">
        <v>-47.2</v>
      </c>
    </row>
    <row r="23" spans="1:3" ht="12.75">
      <c r="A23" s="13" t="s">
        <v>85</v>
      </c>
      <c r="B23" s="130">
        <v>0</v>
      </c>
      <c r="C23" s="130">
        <v>0</v>
      </c>
    </row>
    <row r="24" spans="1:3" ht="12.75">
      <c r="A24" s="12"/>
      <c r="B24" s="134"/>
      <c r="C24" s="134"/>
    </row>
    <row r="25" spans="1:3" ht="12.75">
      <c r="A25" s="15" t="s">
        <v>90</v>
      </c>
      <c r="B25" s="134">
        <v>0</v>
      </c>
      <c r="C25" s="134">
        <v>0</v>
      </c>
    </row>
    <row r="26" spans="1:3" ht="12.75">
      <c r="A26" s="12"/>
      <c r="B26" s="131"/>
      <c r="C26" s="131"/>
    </row>
    <row r="27" spans="1:3" ht="12.75">
      <c r="A27" s="14" t="s">
        <v>14</v>
      </c>
      <c r="B27" s="132">
        <f>SUM(B18:B25)</f>
        <v>183.90000000000015</v>
      </c>
      <c r="C27" s="132">
        <f>SUM(C18:C25)</f>
        <v>183.00000000000006</v>
      </c>
    </row>
    <row r="28" spans="1:3" ht="12.75">
      <c r="A28" s="16"/>
      <c r="B28" s="133"/>
      <c r="C28" s="133"/>
    </row>
    <row r="29" spans="1:3" ht="12.75">
      <c r="A29" s="12" t="s">
        <v>15</v>
      </c>
      <c r="B29" s="134">
        <v>-54.2</v>
      </c>
      <c r="C29" s="134">
        <v>-52.7</v>
      </c>
    </row>
    <row r="30" spans="1:3" ht="12.75">
      <c r="A30" s="13" t="s">
        <v>85</v>
      </c>
      <c r="B30" s="135">
        <v>0</v>
      </c>
      <c r="C30" s="135">
        <v>0</v>
      </c>
    </row>
    <row r="31" spans="1:3" ht="12.75">
      <c r="A31" s="13"/>
      <c r="B31" s="129"/>
      <c r="C31" s="129"/>
    </row>
    <row r="32" spans="1:3" ht="12.75">
      <c r="A32" s="14" t="s">
        <v>16</v>
      </c>
      <c r="B32" s="132">
        <f>SUM(B27:B29)</f>
        <v>129.70000000000016</v>
      </c>
      <c r="C32" s="132">
        <f>SUM(C27:C29)</f>
        <v>130.30000000000007</v>
      </c>
    </row>
    <row r="33" spans="1:3" ht="12.75">
      <c r="A33" s="12"/>
      <c r="B33" s="129"/>
      <c r="C33" s="129"/>
    </row>
    <row r="34" spans="1:3" ht="12.75">
      <c r="A34" s="12" t="s">
        <v>17</v>
      </c>
      <c r="B34" s="134">
        <v>124.2</v>
      </c>
      <c r="C34" s="134">
        <v>124.4</v>
      </c>
    </row>
    <row r="35" spans="1:3" ht="12.75">
      <c r="A35" s="12" t="s">
        <v>18</v>
      </c>
      <c r="B35" s="134">
        <v>5.5</v>
      </c>
      <c r="C35" s="134">
        <v>5.9</v>
      </c>
    </row>
    <row r="36" spans="1:3" ht="12.75">
      <c r="A36" s="17" t="s">
        <v>19</v>
      </c>
      <c r="B36" s="136"/>
      <c r="C36" s="136"/>
    </row>
    <row r="37" spans="1:3" ht="12.75">
      <c r="A37" s="15" t="s">
        <v>86</v>
      </c>
      <c r="B37" s="137">
        <v>0.085</v>
      </c>
      <c r="C37" s="137">
        <v>0.084</v>
      </c>
    </row>
    <row r="38" spans="1:3" ht="13.5" thickBot="1">
      <c r="A38" s="21" t="s">
        <v>87</v>
      </c>
      <c r="B38" s="138">
        <v>0.085</v>
      </c>
      <c r="C38" s="138">
        <v>0.084</v>
      </c>
    </row>
    <row r="39" spans="1:3" ht="12.75">
      <c r="A39" s="18"/>
      <c r="B39" s="19"/>
      <c r="C39" s="19"/>
    </row>
    <row r="40" ht="12.7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92</v>
      </c>
      <c r="B5" s="32">
        <v>43830</v>
      </c>
      <c r="C5" s="32">
        <v>43921</v>
      </c>
    </row>
    <row r="6" spans="1:3" ht="12.75">
      <c r="A6" s="2" t="s">
        <v>20</v>
      </c>
      <c r="B6" s="9"/>
      <c r="C6" s="9"/>
    </row>
    <row r="7" spans="1:3" ht="12.75">
      <c r="A7" s="23" t="s">
        <v>21</v>
      </c>
      <c r="B7" s="24"/>
      <c r="C7" s="24"/>
    </row>
    <row r="8" spans="1:3" ht="13.5">
      <c r="A8" s="25" t="s">
        <v>22</v>
      </c>
      <c r="B8" s="139">
        <v>1992.7</v>
      </c>
      <c r="C8" s="139">
        <v>1975</v>
      </c>
    </row>
    <row r="9" spans="1:3" ht="13.5">
      <c r="A9" s="26" t="s">
        <v>99</v>
      </c>
      <c r="B9" s="139">
        <v>96.9</v>
      </c>
      <c r="C9" s="139">
        <v>90.5</v>
      </c>
    </row>
    <row r="10" spans="1:3" ht="13.5">
      <c r="A10" s="25" t="s">
        <v>23</v>
      </c>
      <c r="B10" s="139">
        <v>3780.2</v>
      </c>
      <c r="C10" s="139">
        <v>3794.3</v>
      </c>
    </row>
    <row r="11" spans="1:3" ht="13.5">
      <c r="A11" s="25" t="s">
        <v>24</v>
      </c>
      <c r="B11" s="139">
        <v>812.9</v>
      </c>
      <c r="C11" s="139">
        <v>814.6</v>
      </c>
    </row>
    <row r="12" spans="1:3" ht="13.5">
      <c r="A12" s="25" t="s">
        <v>25</v>
      </c>
      <c r="B12" s="139">
        <v>143.5</v>
      </c>
      <c r="C12" s="139">
        <v>167.1</v>
      </c>
    </row>
    <row r="13" spans="1:3" ht="13.5">
      <c r="A13" s="25" t="s">
        <v>26</v>
      </c>
      <c r="B13" s="139">
        <v>135.3</v>
      </c>
      <c r="C13" s="139">
        <v>143.2</v>
      </c>
    </row>
    <row r="14" spans="1:3" ht="13.5">
      <c r="A14" s="25" t="s">
        <v>27</v>
      </c>
      <c r="B14" s="139">
        <v>174.8</v>
      </c>
      <c r="C14" s="139">
        <v>185.2</v>
      </c>
    </row>
    <row r="15" spans="1:3" ht="13.5">
      <c r="A15" s="25" t="s">
        <v>28</v>
      </c>
      <c r="B15" s="139">
        <v>41.1</v>
      </c>
      <c r="C15" s="139">
        <v>45.3</v>
      </c>
    </row>
    <row r="16" spans="1:8" ht="12.75">
      <c r="A16" s="6"/>
      <c r="B16" s="140">
        <f>SUM(B8:B15)</f>
        <v>7177.4</v>
      </c>
      <c r="C16" s="140">
        <f>SUM(C8:C15)</f>
        <v>7215.200000000001</v>
      </c>
      <c r="H16" s="10" t="s">
        <v>78</v>
      </c>
    </row>
    <row r="17" spans="1:3" ht="12.75">
      <c r="A17" s="23" t="s">
        <v>29</v>
      </c>
      <c r="B17" s="141"/>
      <c r="C17" s="141"/>
    </row>
    <row r="18" spans="1:3" ht="13.5">
      <c r="A18" s="25" t="s">
        <v>30</v>
      </c>
      <c r="B18" s="142">
        <v>176.5</v>
      </c>
      <c r="C18" s="142">
        <v>136.8</v>
      </c>
    </row>
    <row r="19" spans="1:3" ht="13.5">
      <c r="A19" s="25" t="s">
        <v>31</v>
      </c>
      <c r="B19" s="142">
        <v>2065.3</v>
      </c>
      <c r="C19" s="142">
        <v>2186</v>
      </c>
    </row>
    <row r="20" spans="1:3" ht="13.5">
      <c r="A20" s="25" t="s">
        <v>26</v>
      </c>
      <c r="B20" s="142">
        <v>70.1</v>
      </c>
      <c r="C20" s="142">
        <v>72.7</v>
      </c>
    </row>
    <row r="21" spans="1:3" ht="13.5">
      <c r="A21" s="25" t="s">
        <v>28</v>
      </c>
      <c r="B21" s="142">
        <v>72.2</v>
      </c>
      <c r="C21" s="142">
        <v>167.3</v>
      </c>
    </row>
    <row r="22" spans="1:3" ht="13.5">
      <c r="A22" s="26" t="s">
        <v>88</v>
      </c>
      <c r="B22" s="142">
        <v>42.1</v>
      </c>
      <c r="C22" s="142">
        <v>34.9</v>
      </c>
    </row>
    <row r="23" spans="1:3" ht="13.5">
      <c r="A23" s="25" t="s">
        <v>32</v>
      </c>
      <c r="B23" s="142">
        <v>395.7</v>
      </c>
      <c r="C23" s="142">
        <v>411.2</v>
      </c>
    </row>
    <row r="24" spans="1:3" ht="13.5">
      <c r="A24" s="25" t="s">
        <v>33</v>
      </c>
      <c r="B24" s="142">
        <v>364</v>
      </c>
      <c r="C24" s="142">
        <v>502.6</v>
      </c>
    </row>
    <row r="25" spans="1:3" ht="12.75">
      <c r="A25" s="6"/>
      <c r="B25" s="140">
        <f>SUM(B18:B24)</f>
        <v>3185.8999999999996</v>
      </c>
      <c r="C25" s="140">
        <f>SUM(C18:C24)</f>
        <v>3511.5</v>
      </c>
    </row>
    <row r="26" spans="1:3" ht="13.5">
      <c r="A26" s="165" t="s">
        <v>95</v>
      </c>
      <c r="B26" s="142">
        <v>0</v>
      </c>
      <c r="C26" s="142">
        <v>0</v>
      </c>
    </row>
    <row r="27" spans="1:3" ht="13.5" thickBot="1">
      <c r="A27" s="5" t="s">
        <v>34</v>
      </c>
      <c r="B27" s="143">
        <f>+B16+B25+B26</f>
        <v>10363.3</v>
      </c>
      <c r="C27" s="143">
        <f>+C16+C25+C26</f>
        <v>10726.7</v>
      </c>
    </row>
    <row r="28" spans="2:3" ht="12.75">
      <c r="B28" s="153"/>
      <c r="C28" s="153"/>
    </row>
    <row r="29" spans="2:3" ht="12.75">
      <c r="B29" s="153"/>
      <c r="C29" s="153"/>
    </row>
    <row r="30" spans="1:3" ht="12.75">
      <c r="A30" s="3" t="s">
        <v>35</v>
      </c>
      <c r="B30" s="154"/>
      <c r="C30" s="154"/>
    </row>
    <row r="31" spans="1:3" ht="12.75">
      <c r="A31" s="28" t="s">
        <v>36</v>
      </c>
      <c r="B31" s="144"/>
      <c r="C31" s="144"/>
    </row>
    <row r="32" spans="1:3" ht="13.5">
      <c r="A32" s="29" t="s">
        <v>37</v>
      </c>
      <c r="B32" s="142">
        <v>1474.8</v>
      </c>
      <c r="C32" s="142">
        <v>1471.9</v>
      </c>
    </row>
    <row r="33" spans="1:3" ht="13.5">
      <c r="A33" s="29" t="s">
        <v>38</v>
      </c>
      <c r="B33" s="139">
        <v>948</v>
      </c>
      <c r="C33" s="139">
        <v>1291.7</v>
      </c>
    </row>
    <row r="34" spans="1:3" ht="13.5">
      <c r="A34" s="29" t="s">
        <v>39</v>
      </c>
      <c r="B34" s="145">
        <v>385.7</v>
      </c>
      <c r="C34" s="145">
        <v>124.4</v>
      </c>
    </row>
    <row r="35" spans="1:3" ht="12.75">
      <c r="A35" s="7" t="s">
        <v>35</v>
      </c>
      <c r="B35" s="140">
        <f>SUM(B32:B34)</f>
        <v>2808.5</v>
      </c>
      <c r="C35" s="140">
        <f>SUM(C32:C34)</f>
        <v>2888.0000000000005</v>
      </c>
    </row>
    <row r="36" spans="1:3" ht="13.5">
      <c r="A36" s="30" t="s">
        <v>18</v>
      </c>
      <c r="B36" s="146">
        <v>201.5</v>
      </c>
      <c r="C36" s="146">
        <v>206.2</v>
      </c>
    </row>
    <row r="37" spans="1:3" ht="12.75">
      <c r="A37" s="7" t="s">
        <v>40</v>
      </c>
      <c r="B37" s="140">
        <f>SUM(B35:B36)</f>
        <v>3010</v>
      </c>
      <c r="C37" s="140">
        <f>SUM(C35:C36)</f>
        <v>3094.2000000000003</v>
      </c>
    </row>
    <row r="38" spans="1:3" ht="12.75">
      <c r="A38" s="28"/>
      <c r="B38" s="147"/>
      <c r="C38" s="147"/>
    </row>
    <row r="39" spans="1:3" ht="12.75">
      <c r="A39" s="3" t="s">
        <v>42</v>
      </c>
      <c r="B39" s="154"/>
      <c r="C39" s="154"/>
    </row>
    <row r="40" spans="1:3" ht="12.75">
      <c r="A40" s="28"/>
      <c r="B40" s="155"/>
      <c r="C40" s="155"/>
    </row>
    <row r="41" spans="1:3" ht="12.75">
      <c r="A41" s="28" t="s">
        <v>41</v>
      </c>
      <c r="B41" s="141"/>
      <c r="C41" s="141"/>
    </row>
    <row r="42" spans="1:3" ht="13.5">
      <c r="A42" s="30" t="s">
        <v>100</v>
      </c>
      <c r="B42" s="148">
        <v>3456.3</v>
      </c>
      <c r="C42" s="148">
        <v>3471.8</v>
      </c>
    </row>
    <row r="43" spans="1:3" ht="13.5">
      <c r="A43" s="30" t="s">
        <v>102</v>
      </c>
      <c r="B43" s="148">
        <v>76.1</v>
      </c>
      <c r="C43" s="148">
        <v>69.3</v>
      </c>
    </row>
    <row r="44" spans="1:3" ht="13.5">
      <c r="A44" s="29" t="s">
        <v>43</v>
      </c>
      <c r="B44" s="148">
        <v>127.3</v>
      </c>
      <c r="C44" s="148">
        <v>124.8</v>
      </c>
    </row>
    <row r="45" spans="1:3" ht="13.5">
      <c r="A45" s="29" t="s">
        <v>44</v>
      </c>
      <c r="B45" s="148">
        <v>521.8</v>
      </c>
      <c r="C45" s="148">
        <v>525.2</v>
      </c>
    </row>
    <row r="46" spans="1:3" ht="13.5">
      <c r="A46" s="29" t="s">
        <v>45</v>
      </c>
      <c r="B46" s="148">
        <v>154.5</v>
      </c>
      <c r="C46" s="148">
        <v>150.2</v>
      </c>
    </row>
    <row r="47" spans="1:3" ht="13.5">
      <c r="A47" s="29" t="s">
        <v>28</v>
      </c>
      <c r="B47" s="149">
        <v>27.4</v>
      </c>
      <c r="C47" s="149">
        <v>27.1</v>
      </c>
    </row>
    <row r="48" spans="1:3" ht="12.75">
      <c r="A48" s="8"/>
      <c r="B48" s="140">
        <f>SUM(B42:B47)</f>
        <v>4363.4</v>
      </c>
      <c r="C48" s="140">
        <f>SUM(C42:C47)</f>
        <v>4368.400000000001</v>
      </c>
    </row>
    <row r="49" spans="1:3" ht="12.75">
      <c r="A49" s="28" t="s">
        <v>46</v>
      </c>
      <c r="B49" s="144"/>
      <c r="C49" s="144"/>
    </row>
    <row r="50" spans="1:3" ht="13.5">
      <c r="A50" s="30" t="s">
        <v>101</v>
      </c>
      <c r="B50" s="148">
        <v>305.5</v>
      </c>
      <c r="C50" s="148">
        <v>401.8</v>
      </c>
    </row>
    <row r="51" spans="1:3" ht="13.5">
      <c r="A51" s="30" t="s">
        <v>103</v>
      </c>
      <c r="B51" s="148">
        <v>19.4</v>
      </c>
      <c r="C51" s="148">
        <v>22.9</v>
      </c>
    </row>
    <row r="52" spans="1:3" ht="13.5">
      <c r="A52" s="29" t="s">
        <v>47</v>
      </c>
      <c r="B52" s="148">
        <v>1391.8</v>
      </c>
      <c r="C52" s="148">
        <v>1228</v>
      </c>
    </row>
    <row r="53" spans="1:3" ht="13.5">
      <c r="A53" s="30" t="s">
        <v>89</v>
      </c>
      <c r="B53" s="148">
        <v>86.9</v>
      </c>
      <c r="C53" s="148">
        <v>127.1</v>
      </c>
    </row>
    <row r="54" spans="1:3" ht="13.5">
      <c r="A54" s="29" t="s">
        <v>48</v>
      </c>
      <c r="B54" s="148">
        <v>1047.9</v>
      </c>
      <c r="C54" s="148">
        <v>1208.5</v>
      </c>
    </row>
    <row r="55" spans="1:3" ht="13.5">
      <c r="A55" s="29" t="s">
        <v>28</v>
      </c>
      <c r="B55" s="149">
        <v>138.4</v>
      </c>
      <c r="C55" s="149">
        <v>275.8</v>
      </c>
    </row>
    <row r="56" spans="1:3" ht="12.75">
      <c r="A56" s="8"/>
      <c r="B56" s="140">
        <f>SUM(B50:B55)</f>
        <v>2989.9</v>
      </c>
      <c r="C56" s="140">
        <f>SUM(C50:C55)</f>
        <v>3264.1000000000004</v>
      </c>
    </row>
    <row r="57" spans="1:3" ht="12.75">
      <c r="A57" s="31" t="s">
        <v>49</v>
      </c>
      <c r="B57" s="147">
        <f>B48+B56</f>
        <v>7353.299999999999</v>
      </c>
      <c r="C57" s="147">
        <f>C48+C56</f>
        <v>7632.500000000001</v>
      </c>
    </row>
    <row r="58" spans="1:3" ht="13.5">
      <c r="A58" s="166" t="s">
        <v>96</v>
      </c>
      <c r="B58" s="167">
        <v>0</v>
      </c>
      <c r="C58" s="167">
        <v>0</v>
      </c>
    </row>
    <row r="59" spans="1:3" ht="12.75">
      <c r="A59" s="4" t="s">
        <v>50</v>
      </c>
      <c r="B59" s="150">
        <f>B37+B57+B58</f>
        <v>10363.3</v>
      </c>
      <c r="C59" s="150">
        <f>C37+C57+C58</f>
        <v>10726.7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0" customWidth="1"/>
    <col min="2" max="7" width="10.7109375" style="11" customWidth="1"/>
    <col min="8" max="16384" width="9.140625" style="11" customWidth="1"/>
  </cols>
  <sheetData>
    <row r="2" spans="1:7" ht="12.75">
      <c r="A2" s="41" t="s">
        <v>94</v>
      </c>
      <c r="B2" s="156">
        <v>43555</v>
      </c>
      <c r="C2" s="42" t="s">
        <v>0</v>
      </c>
      <c r="D2" s="156">
        <v>43921</v>
      </c>
      <c r="E2" s="43" t="s">
        <v>0</v>
      </c>
      <c r="F2" s="44" t="s">
        <v>97</v>
      </c>
      <c r="G2" s="45" t="s">
        <v>98</v>
      </c>
    </row>
    <row r="3" spans="1:7" s="34" customFormat="1" ht="12.75">
      <c r="A3" s="33" t="s">
        <v>51</v>
      </c>
      <c r="B3" s="47">
        <v>981.2865611999999</v>
      </c>
      <c r="C3" s="56">
        <f>B3/$B$3</f>
        <v>1</v>
      </c>
      <c r="D3" s="47">
        <v>1117.7378573699998</v>
      </c>
      <c r="E3" s="56">
        <f>D3/$D$3</f>
        <v>1</v>
      </c>
      <c r="F3" s="57">
        <f>D3-B3</f>
        <v>136.45129616999986</v>
      </c>
      <c r="G3" s="58">
        <f>D3/B3-1</f>
        <v>0.1390534646710495</v>
      </c>
    </row>
    <row r="4" spans="1:7" ht="12.75">
      <c r="A4" s="35" t="s">
        <v>52</v>
      </c>
      <c r="B4" s="48">
        <v>-800.4994551799999</v>
      </c>
      <c r="C4" s="56">
        <f>B4/$B$3</f>
        <v>-0.815765227846473</v>
      </c>
      <c r="D4" s="48">
        <v>-926.4649528200002</v>
      </c>
      <c r="E4" s="56">
        <f>D4/$D$3</f>
        <v>-0.8288749877363388</v>
      </c>
      <c r="F4" s="60">
        <f>D4-B4</f>
        <v>-125.96549764000031</v>
      </c>
      <c r="G4" s="61">
        <f>D4/B4-1</f>
        <v>0.15735863007136675</v>
      </c>
    </row>
    <row r="5" spans="1:7" ht="12.75">
      <c r="A5" s="35" t="s">
        <v>6</v>
      </c>
      <c r="B5" s="48">
        <v>-31.740862879999995</v>
      </c>
      <c r="C5" s="56">
        <f>B5/$B$3</f>
        <v>-0.03234617097087786</v>
      </c>
      <c r="D5" s="48">
        <v>-32.61455986</v>
      </c>
      <c r="E5" s="56">
        <f>D5/$D$3</f>
        <v>-0.02917907776403045</v>
      </c>
      <c r="F5" s="60">
        <f>D5-B5</f>
        <v>-0.8736969800000054</v>
      </c>
      <c r="G5" s="61">
        <f>D5/B5-1</f>
        <v>0.02752593662318259</v>
      </c>
    </row>
    <row r="6" spans="1:7" ht="12.75">
      <c r="A6" s="35" t="s">
        <v>9</v>
      </c>
      <c r="B6" s="49">
        <v>1.93983289</v>
      </c>
      <c r="C6" s="56">
        <f>B6/$B$3</f>
        <v>0.001976826104321462</v>
      </c>
      <c r="D6" s="49">
        <v>2.20523282</v>
      </c>
      <c r="E6" s="56">
        <f>D6/$D$3</f>
        <v>0.0019729427660156737</v>
      </c>
      <c r="F6" s="62">
        <f>D6-B6</f>
        <v>0.26539993000000006</v>
      </c>
      <c r="G6" s="61">
        <f>D6/B6-1</f>
        <v>0.13681587283531416</v>
      </c>
    </row>
    <row r="7" spans="1:13" s="34" customFormat="1" ht="12.75">
      <c r="A7" s="36" t="s">
        <v>53</v>
      </c>
      <c r="B7" s="50">
        <f>SUM(B3:B6)</f>
        <v>150.98607603</v>
      </c>
      <c r="C7" s="65">
        <f>B7/$B$3</f>
        <v>0.15386542728697059</v>
      </c>
      <c r="D7" s="50">
        <f>SUM(D3:D6)</f>
        <v>160.86357750999957</v>
      </c>
      <c r="E7" s="65">
        <f>D7/$D$3</f>
        <v>0.1439188772656464</v>
      </c>
      <c r="F7" s="66">
        <f>D7-B7</f>
        <v>9.87750147999958</v>
      </c>
      <c r="G7" s="90">
        <f>D7/B7-1</f>
        <v>0.06541994957228359</v>
      </c>
      <c r="M7" s="37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2.75">
      <c r="A10" s="41" t="s">
        <v>81</v>
      </c>
      <c r="B10" s="156">
        <f>B2</f>
        <v>43555</v>
      </c>
      <c r="C10" s="156">
        <f>D2</f>
        <v>43921</v>
      </c>
      <c r="D10" s="44" t="str">
        <f>+F2</f>
        <v>Ch.</v>
      </c>
      <c r="E10" s="45" t="str">
        <f>+G2</f>
        <v>Ch. %</v>
      </c>
      <c r="F10" s="10"/>
      <c r="G10" s="10"/>
    </row>
    <row r="11" spans="1:7" ht="12.75">
      <c r="A11" s="33" t="s">
        <v>54</v>
      </c>
      <c r="B11" s="51">
        <v>1477.7469</v>
      </c>
      <c r="C11" s="51">
        <v>2038.927</v>
      </c>
      <c r="D11" s="57">
        <f>C11-B11</f>
        <v>561.1800999999998</v>
      </c>
      <c r="E11" s="69">
        <f>C11/B11-1</f>
        <v>0.37975386718794657</v>
      </c>
      <c r="F11" s="10"/>
      <c r="G11" s="10"/>
    </row>
    <row r="12" spans="1:7" ht="12.75">
      <c r="A12" s="35" t="s">
        <v>55</v>
      </c>
      <c r="B12" s="52">
        <v>1327.489329105933</v>
      </c>
      <c r="C12" s="52">
        <v>1127.3144256810026</v>
      </c>
      <c r="D12" s="62">
        <f>C12-B12</f>
        <v>-200.17490342493033</v>
      </c>
      <c r="E12" s="61">
        <f>C12/B12-1</f>
        <v>-0.15079209982030406</v>
      </c>
      <c r="F12" s="10"/>
      <c r="G12" s="10"/>
    </row>
    <row r="13" spans="1:7" ht="12.75">
      <c r="A13" s="35" t="s">
        <v>83</v>
      </c>
      <c r="B13" s="52">
        <v>2537.127523578699</v>
      </c>
      <c r="C13" s="52">
        <v>3580.3274223722838</v>
      </c>
      <c r="D13" s="62">
        <f>C13-B13</f>
        <v>1043.199898793585</v>
      </c>
      <c r="E13" s="71">
        <f>C13/B13-1</f>
        <v>0.41117361626431714</v>
      </c>
      <c r="F13" s="10"/>
      <c r="G13" s="10"/>
    </row>
    <row r="14" spans="1:7" ht="12.75">
      <c r="A14" s="38" t="s">
        <v>79</v>
      </c>
      <c r="B14" s="53">
        <v>1467</v>
      </c>
      <c r="C14" s="53">
        <v>2231.3</v>
      </c>
      <c r="D14" s="157">
        <f>C14-B14</f>
        <v>764.3000000000002</v>
      </c>
      <c r="E14" s="158">
        <f>C14/B14-1</f>
        <v>0.5209952283571917</v>
      </c>
      <c r="F14" s="10"/>
      <c r="G14" s="10"/>
    </row>
    <row r="15" spans="1:7" ht="12.75">
      <c r="A15" s="39" t="s">
        <v>82</v>
      </c>
      <c r="B15" s="54">
        <v>237.10458615426595</v>
      </c>
      <c r="C15" s="54">
        <v>217.92518203415523</v>
      </c>
      <c r="D15" s="159">
        <f>C15-B15</f>
        <v>-19.179404120110718</v>
      </c>
      <c r="E15" s="122">
        <f>C15/B15-1</f>
        <v>-0.08089005966182428</v>
      </c>
      <c r="F15" s="10"/>
      <c r="G15" s="10"/>
    </row>
    <row r="16" spans="2:7" ht="12.75">
      <c r="B16" s="92"/>
      <c r="C16" s="92"/>
      <c r="D16" s="99"/>
      <c r="E16" s="16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2.75">
      <c r="A18" s="46" t="s">
        <v>80</v>
      </c>
      <c r="B18" s="156">
        <f>B10</f>
        <v>43555</v>
      </c>
      <c r="C18" s="156">
        <f>C10</f>
        <v>43921</v>
      </c>
      <c r="D18" s="44" t="str">
        <f>+D10</f>
        <v>Ch.</v>
      </c>
      <c r="E18" s="45" t="str">
        <f>+E10</f>
        <v>Ch. %</v>
      </c>
      <c r="F18" s="10"/>
      <c r="G18" s="10"/>
    </row>
    <row r="19" spans="1:7" ht="12.75">
      <c r="A19" s="33" t="s">
        <v>53</v>
      </c>
      <c r="B19" s="68">
        <f>B7</f>
        <v>150.98607603</v>
      </c>
      <c r="C19" s="68">
        <f>D7</f>
        <v>160.86357750999957</v>
      </c>
      <c r="D19" s="57">
        <f>C19-B19</f>
        <v>9.87750147999958</v>
      </c>
      <c r="E19" s="69">
        <f>C19/B19-1</f>
        <v>0.06541994957228359</v>
      </c>
      <c r="F19" s="10"/>
      <c r="G19" s="10"/>
    </row>
    <row r="20" spans="1:7" ht="12.75">
      <c r="A20" s="35" t="s">
        <v>56</v>
      </c>
      <c r="B20" s="94">
        <v>330.7878178899999</v>
      </c>
      <c r="C20" s="94">
        <v>349.1845902200001</v>
      </c>
      <c r="D20" s="62">
        <f>C20-B20</f>
        <v>18.396772330000147</v>
      </c>
      <c r="E20" s="71">
        <f>C20/B20-1</f>
        <v>0.05561502369509208</v>
      </c>
      <c r="F20" s="10"/>
      <c r="G20" s="10"/>
    </row>
    <row r="21" spans="1:7" ht="12.75">
      <c r="A21" s="39" t="s">
        <v>57</v>
      </c>
      <c r="B21" s="100">
        <f>B19/B20</f>
        <v>0.45644388294918664</v>
      </c>
      <c r="C21" s="100">
        <f>C19/C20</f>
        <v>0.46068349525003144</v>
      </c>
      <c r="D21" s="161"/>
      <c r="E21" s="81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: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82" customWidth="1"/>
    <col min="2" max="7" width="10.7109375" style="10" customWidth="1"/>
    <col min="8" max="16384" width="9.140625" style="10" customWidth="1"/>
  </cols>
  <sheetData>
    <row r="2" spans="1:7" ht="12.75">
      <c r="A2" s="85" t="s">
        <v>94</v>
      </c>
      <c r="B2" s="162">
        <v>43555</v>
      </c>
      <c r="C2" s="86" t="s">
        <v>0</v>
      </c>
      <c r="D2" s="162">
        <v>43921</v>
      </c>
      <c r="E2" s="87" t="s">
        <v>0</v>
      </c>
      <c r="F2" s="84" t="s">
        <v>97</v>
      </c>
      <c r="G2" s="88" t="s">
        <v>98</v>
      </c>
    </row>
    <row r="3" spans="1:7" s="34" customFormat="1" ht="12.75">
      <c r="A3" s="55" t="s">
        <v>51</v>
      </c>
      <c r="B3" s="51">
        <v>653.8685674100001</v>
      </c>
      <c r="C3" s="56">
        <f>B3/$B$3</f>
        <v>1</v>
      </c>
      <c r="D3" s="47">
        <v>616.2268641800001</v>
      </c>
      <c r="E3" s="56">
        <f>D3/$D$3</f>
        <v>1</v>
      </c>
      <c r="F3" s="57">
        <f>D3-B3</f>
        <v>-37.64170322999996</v>
      </c>
      <c r="G3" s="58">
        <f>D3/B3-1</f>
        <v>-0.05756769036795928</v>
      </c>
    </row>
    <row r="4" spans="1:7" ht="12.75">
      <c r="A4" s="59" t="s">
        <v>52</v>
      </c>
      <c r="B4" s="48">
        <v>-599.5683023900001</v>
      </c>
      <c r="C4" s="56">
        <f>B4/$B$3</f>
        <v>-0.916955382585394</v>
      </c>
      <c r="D4" s="48">
        <v>-553.4219620299999</v>
      </c>
      <c r="E4" s="56">
        <f>D4/$D$3</f>
        <v>-0.8980815251643186</v>
      </c>
      <c r="F4" s="60">
        <f>D4-B4</f>
        <v>46.14634036000018</v>
      </c>
      <c r="G4" s="61">
        <f>D4/B4-1</f>
        <v>-0.07696594395676282</v>
      </c>
    </row>
    <row r="5" spans="1:7" ht="12.75">
      <c r="A5" s="59" t="s">
        <v>6</v>
      </c>
      <c r="B5" s="48">
        <v>-11.003531550000002</v>
      </c>
      <c r="C5" s="56">
        <f>B5/$B$3</f>
        <v>-0.016828353737182132</v>
      </c>
      <c r="D5" s="48">
        <v>-12.14361907</v>
      </c>
      <c r="E5" s="56">
        <f>D5/$D$3</f>
        <v>-0.019706409726488076</v>
      </c>
      <c r="F5" s="60">
        <f>D5-B5</f>
        <v>-1.140087519999998</v>
      </c>
      <c r="G5" s="61">
        <f>D5/B5-1</f>
        <v>0.10361105567057671</v>
      </c>
    </row>
    <row r="6" spans="1:7" ht="12.75">
      <c r="A6" s="59" t="s">
        <v>9</v>
      </c>
      <c r="B6" s="49">
        <v>1.90423957</v>
      </c>
      <c r="C6" s="56">
        <f>B6/$B$3</f>
        <v>0.002912266569935867</v>
      </c>
      <c r="D6" s="49">
        <v>1.84320724</v>
      </c>
      <c r="E6" s="56">
        <f>D6/$D$3</f>
        <v>0.0029911179585666334</v>
      </c>
      <c r="F6" s="62">
        <f>D6-B6</f>
        <v>-0.06103233000000019</v>
      </c>
      <c r="G6" s="61">
        <f>D6/B6-1</f>
        <v>-0.03205076239435578</v>
      </c>
    </row>
    <row r="7" spans="1:7" s="34" customFormat="1" ht="12.75">
      <c r="A7" s="63" t="s">
        <v>53</v>
      </c>
      <c r="B7" s="64">
        <f>SUM(B3:B6)</f>
        <v>45.20097303999998</v>
      </c>
      <c r="C7" s="65">
        <f>B7/$B$3</f>
        <v>0.06912853024735975</v>
      </c>
      <c r="D7" s="64">
        <f>SUM(D3:D6)</f>
        <v>52.5044903200002</v>
      </c>
      <c r="E7" s="65">
        <f>D7/$D$3</f>
        <v>0.08520318306775995</v>
      </c>
      <c r="F7" s="66">
        <f>D7-B7</f>
        <v>7.3035172800002215</v>
      </c>
      <c r="G7" s="90">
        <f>D7/B7-1</f>
        <v>0.16157876233188784</v>
      </c>
    </row>
    <row r="10" spans="1:5" ht="12.75">
      <c r="A10" s="85" t="s">
        <v>81</v>
      </c>
      <c r="B10" s="162">
        <f>B2</f>
        <v>43555</v>
      </c>
      <c r="C10" s="162">
        <f>D2</f>
        <v>43921</v>
      </c>
      <c r="D10" s="84" t="str">
        <f>+F2</f>
        <v>Ch.</v>
      </c>
      <c r="E10" s="88" t="str">
        <f>+G2</f>
        <v>Ch. %</v>
      </c>
    </row>
    <row r="11" spans="1:5" ht="12.75">
      <c r="A11" s="55" t="s">
        <v>54</v>
      </c>
      <c r="B11" s="51">
        <v>1110.8570000000002</v>
      </c>
      <c r="C11" s="51">
        <v>1303.7379999999998</v>
      </c>
      <c r="D11" s="57">
        <f>C11-B11</f>
        <v>192.88099999999963</v>
      </c>
      <c r="E11" s="69">
        <f>C11/B11-1</f>
        <v>0.17363260977785577</v>
      </c>
    </row>
    <row r="12" spans="1:5" ht="12.75">
      <c r="A12" s="59" t="s">
        <v>58</v>
      </c>
      <c r="B12" s="70">
        <v>2336.7737021721896</v>
      </c>
      <c r="C12" s="70">
        <v>2729.9826670940947</v>
      </c>
      <c r="D12" s="62">
        <f>C12-B12</f>
        <v>393.20896492190514</v>
      </c>
      <c r="E12" s="71">
        <f>C12/B12-1</f>
        <v>0.16827002313334427</v>
      </c>
    </row>
    <row r="13" spans="1:5" ht="12.75">
      <c r="A13" s="72" t="s">
        <v>59</v>
      </c>
      <c r="B13" s="73">
        <v>791.3041771163004</v>
      </c>
      <c r="C13" s="73">
        <v>744.7711090732606</v>
      </c>
      <c r="D13" s="74">
        <f>C13-B13</f>
        <v>-46.53306804303975</v>
      </c>
      <c r="E13" s="75">
        <f>C13/B13-1</f>
        <v>-0.05880553823514145</v>
      </c>
    </row>
    <row r="15" spans="2:7" s="34" customFormat="1" ht="12.75">
      <c r="B15" s="10"/>
      <c r="C15" s="10"/>
      <c r="D15" s="10"/>
      <c r="E15" s="10"/>
      <c r="F15" s="10"/>
      <c r="G15" s="10"/>
    </row>
    <row r="16" spans="1:5" ht="12.75">
      <c r="A16" s="83" t="s">
        <v>80</v>
      </c>
      <c r="B16" s="162">
        <f>B10</f>
        <v>43555</v>
      </c>
      <c r="C16" s="162">
        <f>C10</f>
        <v>43921</v>
      </c>
      <c r="D16" s="84" t="str">
        <f>+D10</f>
        <v>Ch.</v>
      </c>
      <c r="E16" s="88" t="str">
        <f>+E10</f>
        <v>Ch. %</v>
      </c>
    </row>
    <row r="17" spans="1:7" ht="12.75">
      <c r="A17" s="55" t="s">
        <v>53</v>
      </c>
      <c r="B17" s="76">
        <f>B7</f>
        <v>45.20097303999998</v>
      </c>
      <c r="C17" s="77">
        <f>+D7</f>
        <v>52.5044903200002</v>
      </c>
      <c r="D17" s="57">
        <f>C17-B17</f>
        <v>7.3035172800002215</v>
      </c>
      <c r="E17" s="89">
        <f>C17/B17-1</f>
        <v>0.16157876233188784</v>
      </c>
      <c r="F17" s="34"/>
      <c r="G17" s="34"/>
    </row>
    <row r="18" spans="1:5" ht="12.75">
      <c r="A18" s="59" t="s">
        <v>60</v>
      </c>
      <c r="B18" s="78">
        <f>+GAS!B20</f>
        <v>330.7878178899999</v>
      </c>
      <c r="C18" s="78">
        <f>+GAS!C20</f>
        <v>349.1845902200001</v>
      </c>
      <c r="D18" s="62">
        <f>C18-B18</f>
        <v>18.396772330000147</v>
      </c>
      <c r="E18" s="91">
        <f>C18/B18-1</f>
        <v>0.05561502369509208</v>
      </c>
    </row>
    <row r="19" spans="1:5" ht="12.75">
      <c r="A19" s="72" t="s">
        <v>57</v>
      </c>
      <c r="B19" s="79">
        <f>B17/B18</f>
        <v>0.13664642588207737</v>
      </c>
      <c r="C19" s="79">
        <f>C17/C18</f>
        <v>0.15036313683522032</v>
      </c>
      <c r="D19" s="80"/>
      <c r="E19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82" customWidth="1"/>
    <col min="2" max="7" width="10.7109375" style="10" customWidth="1"/>
    <col min="8" max="16384" width="9.140625" style="10" customWidth="1"/>
  </cols>
  <sheetData>
    <row r="2" spans="1:7" ht="12.75">
      <c r="A2" s="102" t="s">
        <v>94</v>
      </c>
      <c r="B2" s="32">
        <v>43555</v>
      </c>
      <c r="C2" s="103" t="s">
        <v>0</v>
      </c>
      <c r="D2" s="32">
        <v>43921</v>
      </c>
      <c r="E2" s="104" t="s">
        <v>0</v>
      </c>
      <c r="F2" s="105" t="s">
        <v>97</v>
      </c>
      <c r="G2" s="106" t="s">
        <v>98</v>
      </c>
    </row>
    <row r="3" spans="1:7" s="34" customFormat="1" ht="12.75">
      <c r="A3" s="55" t="s">
        <v>51</v>
      </c>
      <c r="B3" s="47">
        <v>203.93776509999998</v>
      </c>
      <c r="C3" s="56">
        <f>B3/$B$3</f>
        <v>1</v>
      </c>
      <c r="D3" s="47">
        <v>199.17824062000005</v>
      </c>
      <c r="E3" s="56">
        <f>D3/$D$3</f>
        <v>1</v>
      </c>
      <c r="F3" s="57">
        <f>D3-B3</f>
        <v>-4.759524479999925</v>
      </c>
      <c r="G3" s="58">
        <f>D3/B3-1</f>
        <v>-0.023338122184805354</v>
      </c>
    </row>
    <row r="4" spans="1:7" ht="12.75">
      <c r="A4" s="59" t="s">
        <v>52</v>
      </c>
      <c r="B4" s="48">
        <v>-102.65679831999996</v>
      </c>
      <c r="C4" s="56">
        <f>B4/$B$3</f>
        <v>-0.5033731651892069</v>
      </c>
      <c r="D4" s="48">
        <v>-98.71369401999998</v>
      </c>
      <c r="E4" s="56">
        <f>D4/$D$3</f>
        <v>-0.4956048096053312</v>
      </c>
      <c r="F4" s="60">
        <f>D4-B4</f>
        <v>3.9431042999999875</v>
      </c>
      <c r="G4" s="61">
        <f>D4/B4-1</f>
        <v>-0.03841055209717925</v>
      </c>
    </row>
    <row r="5" spans="1:7" ht="12.75">
      <c r="A5" s="59" t="s">
        <v>6</v>
      </c>
      <c r="B5" s="48">
        <v>-43.505056999999994</v>
      </c>
      <c r="C5" s="56">
        <f>B5/$B$3</f>
        <v>-0.21332516308917812</v>
      </c>
      <c r="D5" s="48">
        <v>-44.085265230000005</v>
      </c>
      <c r="E5" s="56">
        <f>D5/$D$3</f>
        <v>-0.221335749792607</v>
      </c>
      <c r="F5" s="60">
        <f>D5-B5</f>
        <v>-0.5802082300000109</v>
      </c>
      <c r="G5" s="61">
        <f>D5/B5-1</f>
        <v>0.01333656981532072</v>
      </c>
    </row>
    <row r="6" spans="1:7" ht="12.75">
      <c r="A6" s="59" t="s">
        <v>9</v>
      </c>
      <c r="B6" s="49">
        <v>1.13466815</v>
      </c>
      <c r="C6" s="56">
        <f>B6/$B$3</f>
        <v>0.005563796138707416</v>
      </c>
      <c r="D6" s="49">
        <v>0.80413884</v>
      </c>
      <c r="E6" s="56">
        <f>D6/$D$3</f>
        <v>0.004037282574124988</v>
      </c>
      <c r="F6" s="62">
        <f>D6-B6</f>
        <v>-0.33052930999999997</v>
      </c>
      <c r="G6" s="61">
        <f>D6/B6-1</f>
        <v>-0.29130042118481947</v>
      </c>
    </row>
    <row r="7" spans="1:7" s="34" customFormat="1" ht="12.75">
      <c r="A7" s="63" t="s">
        <v>53</v>
      </c>
      <c r="B7" s="50">
        <f>SUM(B3:B6)</f>
        <v>58.910577930000024</v>
      </c>
      <c r="C7" s="65">
        <f>B7/$B$3</f>
        <v>0.2888654678603224</v>
      </c>
      <c r="D7" s="50">
        <f>SUM(D3:D6)</f>
        <v>57.18342021000007</v>
      </c>
      <c r="E7" s="65">
        <f>D7/$D$3</f>
        <v>0.2870967231761868</v>
      </c>
      <c r="F7" s="66">
        <f>D7-B7</f>
        <v>-1.7271577199999513</v>
      </c>
      <c r="G7" s="67">
        <f>D7/B7-1</f>
        <v>-0.02931829529922847</v>
      </c>
    </row>
    <row r="10" spans="1:5" ht="12.75">
      <c r="A10" s="102" t="s">
        <v>81</v>
      </c>
      <c r="B10" s="32">
        <f>B2</f>
        <v>43555</v>
      </c>
      <c r="C10" s="32">
        <f>D2</f>
        <v>43921</v>
      </c>
      <c r="D10" s="105" t="str">
        <f>+F2</f>
        <v>Ch.</v>
      </c>
      <c r="E10" s="106" t="str">
        <f>+G2</f>
        <v>Ch. %</v>
      </c>
    </row>
    <row r="11" spans="1:5" ht="12.75">
      <c r="A11" s="59" t="s">
        <v>54</v>
      </c>
      <c r="B11" s="52">
        <v>1463.893</v>
      </c>
      <c r="C11" s="52">
        <v>1467.8480000000002</v>
      </c>
      <c r="D11" s="62">
        <f>C11-B11</f>
        <v>3.9550000000001546</v>
      </c>
      <c r="E11" s="91">
        <f>C11/B11-1</f>
        <v>0.002701700192568879</v>
      </c>
    </row>
    <row r="12" spans="1:5" ht="12.75">
      <c r="A12" s="59" t="s">
        <v>61</v>
      </c>
      <c r="B12" s="92"/>
      <c r="C12" s="92"/>
      <c r="D12" s="62"/>
      <c r="E12" s="91"/>
    </row>
    <row r="13" spans="1:5" ht="12.75">
      <c r="A13" s="93" t="s">
        <v>62</v>
      </c>
      <c r="B13" s="94">
        <v>66.30789190602425</v>
      </c>
      <c r="C13" s="94">
        <v>66.03937956527272</v>
      </c>
      <c r="D13" s="62">
        <f>C13-B13</f>
        <v>-0.26851234075152774</v>
      </c>
      <c r="E13" s="91">
        <f>C13/B13-1</f>
        <v>-0.004049477868065532</v>
      </c>
    </row>
    <row r="14" spans="1:5" ht="12.75">
      <c r="A14" s="93" t="s">
        <v>63</v>
      </c>
      <c r="B14" s="94">
        <v>55.80293372287444</v>
      </c>
      <c r="C14" s="94">
        <v>56.38953370190547</v>
      </c>
      <c r="D14" s="62">
        <f>C14-B14</f>
        <v>0.5865999790310283</v>
      </c>
      <c r="E14" s="91">
        <f>C14/B14-1</f>
        <v>0.010511991751978034</v>
      </c>
    </row>
    <row r="15" spans="1:5" ht="12.75">
      <c r="A15" s="95" t="s">
        <v>64</v>
      </c>
      <c r="B15" s="96">
        <v>54.85632539251742</v>
      </c>
      <c r="C15" s="96">
        <v>55.51615718202418</v>
      </c>
      <c r="D15" s="74">
        <f>C15-B15</f>
        <v>0.6598317895067609</v>
      </c>
      <c r="E15" s="97">
        <f>C15/B15-1</f>
        <v>0.012028362905925905</v>
      </c>
    </row>
    <row r="18" spans="1:10" ht="12.75">
      <c r="A18" s="107" t="s">
        <v>80</v>
      </c>
      <c r="B18" s="32">
        <f>B10</f>
        <v>43555</v>
      </c>
      <c r="C18" s="32">
        <f>C10</f>
        <v>43921</v>
      </c>
      <c r="D18" s="105" t="str">
        <f>+D10</f>
        <v>Ch.</v>
      </c>
      <c r="E18" s="106" t="str">
        <f>+E10</f>
        <v>Ch. %</v>
      </c>
      <c r="J18" s="98"/>
    </row>
    <row r="19" spans="1:5" s="34" customFormat="1" ht="12.75">
      <c r="A19" s="55" t="s">
        <v>53</v>
      </c>
      <c r="B19" s="76">
        <f>B7</f>
        <v>58.910577930000024</v>
      </c>
      <c r="C19" s="76">
        <f>D7</f>
        <v>57.18342021000007</v>
      </c>
      <c r="D19" s="57">
        <f>C19-B19</f>
        <v>-1.7271577199999513</v>
      </c>
      <c r="E19" s="58">
        <f>C19/B19-1</f>
        <v>-0.02931829529922847</v>
      </c>
    </row>
    <row r="20" spans="1:5" ht="12.75">
      <c r="A20" s="59" t="s">
        <v>60</v>
      </c>
      <c r="B20" s="78">
        <f>+Electricity!B18</f>
        <v>330.7878178899999</v>
      </c>
      <c r="C20" s="78">
        <f>+Electricity!C18</f>
        <v>349.1845902200001</v>
      </c>
      <c r="D20" s="99">
        <f>C20-B20</f>
        <v>18.396772330000147</v>
      </c>
      <c r="E20" s="71">
        <f>C20/B20-1</f>
        <v>0.05561502369509208</v>
      </c>
    </row>
    <row r="21" spans="1:5" ht="12.75">
      <c r="A21" s="72" t="s">
        <v>57</v>
      </c>
      <c r="B21" s="100">
        <f>B19/B20</f>
        <v>0.17809173961052618</v>
      </c>
      <c r="C21" s="100">
        <f>C19/C20</f>
        <v>0.16376272553715002</v>
      </c>
      <c r="D21" s="101"/>
      <c r="E21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82" customWidth="1"/>
    <col min="2" max="7" width="12.7109375" style="10" customWidth="1"/>
    <col min="8" max="16384" width="9.140625" style="10" customWidth="1"/>
  </cols>
  <sheetData>
    <row r="2" spans="1:7" ht="12.75">
      <c r="A2" s="114" t="s">
        <v>94</v>
      </c>
      <c r="B2" s="163">
        <v>43555</v>
      </c>
      <c r="C2" s="115" t="s">
        <v>0</v>
      </c>
      <c r="D2" s="163">
        <v>43921</v>
      </c>
      <c r="E2" s="116" t="s">
        <v>0</v>
      </c>
      <c r="F2" s="117" t="s">
        <v>97</v>
      </c>
      <c r="G2" s="118" t="s">
        <v>98</v>
      </c>
    </row>
    <row r="3" spans="1:7" s="34" customFormat="1" ht="12.75">
      <c r="A3" s="55" t="s">
        <v>51</v>
      </c>
      <c r="B3" s="47">
        <v>284.71208813</v>
      </c>
      <c r="C3" s="56">
        <f>B3/$B$3</f>
        <v>1</v>
      </c>
      <c r="D3" s="47">
        <v>294.02141373000006</v>
      </c>
      <c r="E3" s="56">
        <f>D3/$D$3</f>
        <v>1</v>
      </c>
      <c r="F3" s="57">
        <f>D3-B3</f>
        <v>9.30932560000008</v>
      </c>
      <c r="G3" s="58">
        <f>D3/B3-1</f>
        <v>0.03269733175413836</v>
      </c>
    </row>
    <row r="4" spans="1:7" ht="12.75">
      <c r="A4" s="59" t="s">
        <v>52</v>
      </c>
      <c r="B4" s="48">
        <v>-167.07199050000003</v>
      </c>
      <c r="C4" s="56">
        <f>B4/$B$3</f>
        <v>-0.5868103163351276</v>
      </c>
      <c r="D4" s="48">
        <v>-172.09095951999998</v>
      </c>
      <c r="E4" s="56">
        <f>D4/$D$3</f>
        <v>-0.5853007688685938</v>
      </c>
      <c r="F4" s="60">
        <f>D4-B4</f>
        <v>-5.0189690199999575</v>
      </c>
      <c r="G4" s="61">
        <f>D4/B4-1</f>
        <v>0.03004075671199935</v>
      </c>
    </row>
    <row r="5" spans="1:7" ht="12.75">
      <c r="A5" s="59" t="s">
        <v>6</v>
      </c>
      <c r="B5" s="48">
        <v>-51.55153798</v>
      </c>
      <c r="C5" s="56">
        <f>B5/$B$3</f>
        <v>-0.1810655048705255</v>
      </c>
      <c r="D5" s="48">
        <v>-53.29151995</v>
      </c>
      <c r="E5" s="56">
        <f>D5/$D$3</f>
        <v>-0.18125047177324852</v>
      </c>
      <c r="F5" s="60">
        <f>D5-B5</f>
        <v>-1.7399819700000023</v>
      </c>
      <c r="G5" s="61">
        <f>D5/B5-1</f>
        <v>0.03375228049791734</v>
      </c>
    </row>
    <row r="6" spans="1:7" ht="12.75">
      <c r="A6" s="59" t="s">
        <v>9</v>
      </c>
      <c r="B6" s="49">
        <v>1.18039723</v>
      </c>
      <c r="C6" s="56">
        <f>B6/$B$3</f>
        <v>0.0041459329589863736</v>
      </c>
      <c r="D6" s="49">
        <v>1.57860552</v>
      </c>
      <c r="E6" s="56">
        <f>D6/$D$3</f>
        <v>0.005369015473987326</v>
      </c>
      <c r="F6" s="62">
        <f>D6-B6</f>
        <v>0.3982082899999999</v>
      </c>
      <c r="G6" s="61">
        <f>D6/B6-1</f>
        <v>0.337351088158687</v>
      </c>
    </row>
    <row r="7" spans="1:7" s="34" customFormat="1" ht="12.75">
      <c r="A7" s="63" t="s">
        <v>53</v>
      </c>
      <c r="B7" s="108">
        <f>SUM(B3:B6)</f>
        <v>67.26895687999995</v>
      </c>
      <c r="C7" s="65">
        <f>B7/$B$3</f>
        <v>0.2362701117533332</v>
      </c>
      <c r="D7" s="108">
        <f>SUM(D3:D6)</f>
        <v>70.21753978000007</v>
      </c>
      <c r="E7" s="65">
        <f>D7/$D$3</f>
        <v>0.2388177748321449</v>
      </c>
      <c r="F7" s="66">
        <f>D7-B7</f>
        <v>2.948582900000119</v>
      </c>
      <c r="G7" s="90">
        <v>0.011</v>
      </c>
    </row>
    <row r="9" spans="1:7" ht="12.75">
      <c r="A9" s="119" t="s">
        <v>65</v>
      </c>
      <c r="B9" s="163">
        <f>B2</f>
        <v>43555</v>
      </c>
      <c r="C9" s="115" t="s">
        <v>0</v>
      </c>
      <c r="D9" s="163">
        <f>D2</f>
        <v>43921</v>
      </c>
      <c r="E9" s="116" t="s">
        <v>0</v>
      </c>
      <c r="F9" s="117" t="str">
        <f>+F2</f>
        <v>Ch.</v>
      </c>
      <c r="G9" s="118" t="str">
        <f>+G2</f>
        <v>Ch. %</v>
      </c>
    </row>
    <row r="10" spans="1:7" ht="12.75">
      <c r="A10" s="59" t="s">
        <v>66</v>
      </c>
      <c r="B10" s="70">
        <v>521.5693225000002</v>
      </c>
      <c r="C10" s="109">
        <f>B10/$B$13</f>
        <v>0.3209518837509845</v>
      </c>
      <c r="D10" s="70">
        <v>513.4281199999997</v>
      </c>
      <c r="E10" s="109">
        <f>D10/$D$13</f>
        <v>0.3008221974232949</v>
      </c>
      <c r="F10" s="62">
        <f>D10-B10</f>
        <v>-8.141202500000531</v>
      </c>
      <c r="G10" s="61">
        <f>D10/B10-1</f>
        <v>-0.015609051661585216</v>
      </c>
    </row>
    <row r="11" spans="1:7" ht="12.75">
      <c r="A11" s="59" t="s">
        <v>67</v>
      </c>
      <c r="B11" s="70">
        <v>488.5894930000002</v>
      </c>
      <c r="C11" s="109">
        <f>B11/$B$13</f>
        <v>0.3006574800213416</v>
      </c>
      <c r="D11" s="70">
        <v>579.2375419999995</v>
      </c>
      <c r="E11" s="109">
        <f aca="true" t="shared" si="0" ref="E11:E20">D11/$D$13</f>
        <v>0.339380535321104</v>
      </c>
      <c r="F11" s="62">
        <f aca="true" t="shared" si="1" ref="F11:F20">D11-B11</f>
        <v>90.64804899999933</v>
      </c>
      <c r="G11" s="61">
        <f aca="true" t="shared" si="2" ref="G11:G20">D11/B11-1</f>
        <v>0.18553008261272486</v>
      </c>
    </row>
    <row r="12" spans="1:7" ht="12.75" customHeight="1">
      <c r="A12" s="59" t="s">
        <v>68</v>
      </c>
      <c r="B12" s="70">
        <v>614.9113239999999</v>
      </c>
      <c r="C12" s="109">
        <f>B12/$B$13</f>
        <v>0.37839063622767394</v>
      </c>
      <c r="D12" s="70">
        <v>614.0837879999998</v>
      </c>
      <c r="E12" s="109">
        <f t="shared" si="0"/>
        <v>0.3597972672556011</v>
      </c>
      <c r="F12" s="62">
        <f t="shared" si="1"/>
        <v>-0.8275360000001228</v>
      </c>
      <c r="G12" s="61">
        <f t="shared" si="2"/>
        <v>-0.0013457810381779511</v>
      </c>
    </row>
    <row r="13" spans="1:7" ht="12.75">
      <c r="A13" s="63" t="s">
        <v>69</v>
      </c>
      <c r="B13" s="110">
        <f>SUM(B10:B12)</f>
        <v>1625.0701395000003</v>
      </c>
      <c r="C13" s="111">
        <f>B13/$B$13</f>
        <v>1</v>
      </c>
      <c r="D13" s="110">
        <f>SUM(D10:D12)</f>
        <v>1706.749449999999</v>
      </c>
      <c r="E13" s="111">
        <f t="shared" si="0"/>
        <v>1</v>
      </c>
      <c r="F13" s="66">
        <f t="shared" si="1"/>
        <v>81.67931049999856</v>
      </c>
      <c r="G13" s="112">
        <f t="shared" si="2"/>
        <v>0.050262021628881604</v>
      </c>
    </row>
    <row r="14" spans="1:7" ht="12.75">
      <c r="A14" s="59" t="s">
        <v>91</v>
      </c>
      <c r="B14" s="70">
        <v>105.4433</v>
      </c>
      <c r="C14" s="109">
        <f>B14/$B$20</f>
        <v>0.0648853839825293</v>
      </c>
      <c r="D14" s="70">
        <v>176.65719199999995</v>
      </c>
      <c r="E14" s="109">
        <f t="shared" si="0"/>
        <v>0.10350505283596258</v>
      </c>
      <c r="F14" s="62">
        <f t="shared" si="1"/>
        <v>71.21389199999996</v>
      </c>
      <c r="G14" s="91">
        <f t="shared" si="2"/>
        <v>0.6753761689931932</v>
      </c>
    </row>
    <row r="15" spans="1:7" ht="12.75">
      <c r="A15" s="59" t="s">
        <v>70</v>
      </c>
      <c r="B15" s="70">
        <v>308.21939499999957</v>
      </c>
      <c r="C15" s="109">
        <f aca="true" t="shared" si="3" ref="C15:C20">B15/$B$20</f>
        <v>0.1896652873671238</v>
      </c>
      <c r="D15" s="70">
        <v>309.4096989999994</v>
      </c>
      <c r="E15" s="109">
        <f t="shared" si="0"/>
        <v>0.18128595207691417</v>
      </c>
      <c r="F15" s="62">
        <f t="shared" si="1"/>
        <v>1.1903039999998555</v>
      </c>
      <c r="G15" s="91">
        <f t="shared" si="2"/>
        <v>0.003861872482099571</v>
      </c>
    </row>
    <row r="16" spans="1:7" ht="12.75">
      <c r="A16" s="59" t="s">
        <v>71</v>
      </c>
      <c r="B16" s="70">
        <v>124.43336000000052</v>
      </c>
      <c r="C16" s="109">
        <f t="shared" si="3"/>
        <v>0.07657107036517576</v>
      </c>
      <c r="D16" s="70">
        <v>120.05057099999972</v>
      </c>
      <c r="E16" s="109">
        <f t="shared" si="0"/>
        <v>0.07033871960527059</v>
      </c>
      <c r="F16" s="62">
        <f t="shared" si="1"/>
        <v>-4.382789000000798</v>
      </c>
      <c r="G16" s="91">
        <f t="shared" si="2"/>
        <v>-0.03522197745042632</v>
      </c>
    </row>
    <row r="17" spans="1:7" ht="12.75">
      <c r="A17" s="59" t="s">
        <v>72</v>
      </c>
      <c r="B17" s="70">
        <v>113.16275999999992</v>
      </c>
      <c r="C17" s="109">
        <f t="shared" si="3"/>
        <v>0.06963561587244332</v>
      </c>
      <c r="D17" s="70">
        <v>123.11729999999993</v>
      </c>
      <c r="E17" s="109">
        <f t="shared" si="0"/>
        <v>0.07213554397219815</v>
      </c>
      <c r="F17" s="62">
        <f t="shared" si="1"/>
        <v>9.954540000000009</v>
      </c>
      <c r="G17" s="91">
        <f t="shared" si="2"/>
        <v>0.08796657133495178</v>
      </c>
    </row>
    <row r="18" spans="1:7" ht="12.75">
      <c r="A18" s="59" t="s">
        <v>73</v>
      </c>
      <c r="B18" s="70">
        <v>267.0404119999998</v>
      </c>
      <c r="C18" s="109">
        <f>B18/$B$20</f>
        <v>0.16432546848849394</v>
      </c>
      <c r="D18" s="70">
        <v>357.553527</v>
      </c>
      <c r="E18" s="109">
        <f t="shared" si="0"/>
        <v>0.20949385804694426</v>
      </c>
      <c r="F18" s="62">
        <f t="shared" si="1"/>
        <v>90.5131150000002</v>
      </c>
      <c r="G18" s="91">
        <f t="shared" si="2"/>
        <v>0.3389491287932864</v>
      </c>
    </row>
    <row r="19" spans="1:7" s="34" customFormat="1" ht="12.75">
      <c r="A19" s="59" t="s">
        <v>74</v>
      </c>
      <c r="B19" s="70">
        <v>706.7709125000008</v>
      </c>
      <c r="C19" s="109">
        <f t="shared" si="3"/>
        <v>0.4349171739242339</v>
      </c>
      <c r="D19" s="70">
        <v>619.9611609999997</v>
      </c>
      <c r="E19" s="109">
        <f t="shared" si="0"/>
        <v>0.3632408734627101</v>
      </c>
      <c r="F19" s="62">
        <f t="shared" si="1"/>
        <v>-86.80975150000108</v>
      </c>
      <c r="G19" s="91">
        <f t="shared" si="2"/>
        <v>-0.12282586898339709</v>
      </c>
    </row>
    <row r="20" spans="1:7" ht="12.75">
      <c r="A20" s="63" t="s">
        <v>69</v>
      </c>
      <c r="B20" s="110">
        <f>SUM(B14:B19)</f>
        <v>1625.0701395000006</v>
      </c>
      <c r="C20" s="111">
        <f t="shared" si="3"/>
        <v>1</v>
      </c>
      <c r="D20" s="110">
        <f>SUM(D14:D19)</f>
        <v>1706.7494499999987</v>
      </c>
      <c r="E20" s="111">
        <f t="shared" si="0"/>
        <v>0.9999999999999999</v>
      </c>
      <c r="F20" s="66">
        <f t="shared" si="1"/>
        <v>81.67931049999811</v>
      </c>
      <c r="G20" s="112">
        <f t="shared" si="2"/>
        <v>0.05026202162888116</v>
      </c>
    </row>
    <row r="22" spans="1:5" ht="12.75">
      <c r="A22" s="119" t="s">
        <v>80</v>
      </c>
      <c r="B22" s="163">
        <f>B9</f>
        <v>43555</v>
      </c>
      <c r="C22" s="163">
        <f>D9</f>
        <v>43921</v>
      </c>
      <c r="D22" s="117" t="str">
        <f>+F9</f>
        <v>Ch.</v>
      </c>
      <c r="E22" s="118" t="str">
        <f>+G9</f>
        <v>Ch. %</v>
      </c>
    </row>
    <row r="23" spans="1:7" ht="12.75">
      <c r="A23" s="55" t="s">
        <v>53</v>
      </c>
      <c r="B23" s="113">
        <f>B7</f>
        <v>67.26895687999995</v>
      </c>
      <c r="C23" s="76">
        <f>D7</f>
        <v>70.21753978000007</v>
      </c>
      <c r="D23" s="57">
        <f>C23-B23</f>
        <v>2.948582900000119</v>
      </c>
      <c r="E23" s="89">
        <f>C23/B23-1</f>
        <v>0.04383274301785378</v>
      </c>
      <c r="F23" s="34"/>
      <c r="G23" s="34"/>
    </row>
    <row r="24" spans="1:5" ht="12.75">
      <c r="A24" s="59" t="s">
        <v>56</v>
      </c>
      <c r="B24" s="78">
        <f>+Water!B20</f>
        <v>330.7878178899999</v>
      </c>
      <c r="C24" s="78">
        <f>+Water!C20</f>
        <v>349.1845902200001</v>
      </c>
      <c r="D24" s="99">
        <f>C24-B24</f>
        <v>18.396772330000147</v>
      </c>
      <c r="E24" s="71">
        <f>C24/B24-1</f>
        <v>0.05561502369509208</v>
      </c>
    </row>
    <row r="25" spans="1:5" ht="12.75">
      <c r="A25" s="72" t="s">
        <v>57</v>
      </c>
      <c r="B25" s="100">
        <f>B23/B24</f>
        <v>0.2033598374604277</v>
      </c>
      <c r="C25" s="100">
        <f>C23/C24</f>
        <v>0.2010900301635884</v>
      </c>
      <c r="D25" s="101"/>
      <c r="E25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 C20 C14:C19 E14:E19 E1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82" customWidth="1"/>
    <col min="2" max="7" width="10.7109375" style="10" customWidth="1"/>
    <col min="8" max="16384" width="9.140625" style="10" customWidth="1"/>
  </cols>
  <sheetData>
    <row r="2" spans="1:7" ht="12.75">
      <c r="A2" s="123" t="s">
        <v>94</v>
      </c>
      <c r="B2" s="164">
        <v>43555</v>
      </c>
      <c r="C2" s="124" t="s">
        <v>0</v>
      </c>
      <c r="D2" s="164">
        <v>43921</v>
      </c>
      <c r="E2" s="125" t="s">
        <v>0</v>
      </c>
      <c r="F2" s="126" t="s">
        <v>97</v>
      </c>
      <c r="G2" s="127" t="s">
        <v>98</v>
      </c>
    </row>
    <row r="3" spans="1:7" ht="12.75">
      <c r="A3" s="55" t="s">
        <v>51</v>
      </c>
      <c r="B3" s="47">
        <v>35.07653673</v>
      </c>
      <c r="C3" s="56">
        <f>B3/$B$3</f>
        <v>1</v>
      </c>
      <c r="D3" s="47">
        <v>33.84355868</v>
      </c>
      <c r="E3" s="56">
        <f>D3/$D$3</f>
        <v>1</v>
      </c>
      <c r="F3" s="57">
        <f>D3-B3</f>
        <v>-1.2329780499999998</v>
      </c>
      <c r="G3" s="58">
        <f>D3/B3-1</f>
        <v>-0.03515107718560673</v>
      </c>
    </row>
    <row r="4" spans="1:7" ht="12.75">
      <c r="A4" s="59" t="s">
        <v>52</v>
      </c>
      <c r="B4" s="48">
        <v>-22.10543944</v>
      </c>
      <c r="C4" s="56">
        <f>B4/$B$3</f>
        <v>-0.6302058726651262</v>
      </c>
      <c r="D4" s="48">
        <v>-20.69698741</v>
      </c>
      <c r="E4" s="56">
        <f>D4/$D$3</f>
        <v>-0.6115487914759677</v>
      </c>
      <c r="F4" s="60">
        <f>D4-B4</f>
        <v>1.408452030000003</v>
      </c>
      <c r="G4" s="61">
        <f>D4/B4-1</f>
        <v>-0.06371517896411483</v>
      </c>
    </row>
    <row r="5" spans="1:7" ht="12.75">
      <c r="A5" s="59" t="s">
        <v>6</v>
      </c>
      <c r="B5" s="48">
        <v>-5.087124520000001</v>
      </c>
      <c r="C5" s="56">
        <f>B5/$B$3</f>
        <v>-0.14502927011175315</v>
      </c>
      <c r="D5" s="48">
        <v>-5.174459990000001</v>
      </c>
      <c r="E5" s="56">
        <f>D5/$D$3</f>
        <v>-0.15289349559619067</v>
      </c>
      <c r="F5" s="60">
        <f>D5-B5</f>
        <v>-0.08733547000000019</v>
      </c>
      <c r="G5" s="61">
        <f>D5/B5-1</f>
        <v>0.017167944220087605</v>
      </c>
    </row>
    <row r="6" spans="1:7" s="34" customFormat="1" ht="12.75">
      <c r="A6" s="59" t="s">
        <v>9</v>
      </c>
      <c r="B6" s="49">
        <v>0.53726124</v>
      </c>
      <c r="C6" s="56">
        <f>B6/$B$3</f>
        <v>0.015316826861658072</v>
      </c>
      <c r="D6" s="49">
        <v>0.44345112</v>
      </c>
      <c r="E6" s="56">
        <f>D6/$D$3</f>
        <v>0.01310296958404848</v>
      </c>
      <c r="F6" s="62">
        <f>D6-B6</f>
        <v>-0.09381012</v>
      </c>
      <c r="G6" s="61">
        <f>D6/B6-1</f>
        <v>-0.17460801750746058</v>
      </c>
    </row>
    <row r="7" spans="1:7" ht="12.75">
      <c r="A7" s="63" t="s">
        <v>53</v>
      </c>
      <c r="B7" s="50">
        <f>SUM(B3:B6)</f>
        <v>8.42123401</v>
      </c>
      <c r="C7" s="65">
        <f>B7/$B$3</f>
        <v>0.24008168408477876</v>
      </c>
      <c r="D7" s="50">
        <f>SUM(D3:D6)</f>
        <v>8.415562400000002</v>
      </c>
      <c r="E7" s="65">
        <f>D7/$D$3</f>
        <v>0.2486606825118901</v>
      </c>
      <c r="F7" s="66">
        <f>D7-B7</f>
        <v>-0.0056716099999967184</v>
      </c>
      <c r="G7" s="90">
        <v>-0.122</v>
      </c>
    </row>
    <row r="10" spans="1:5" ht="12.75">
      <c r="A10" s="123"/>
      <c r="B10" s="164">
        <f>B2</f>
        <v>43555</v>
      </c>
      <c r="C10" s="164">
        <f>D2</f>
        <v>43921</v>
      </c>
      <c r="D10" s="126" t="str">
        <f>+F2</f>
        <v>Ch.</v>
      </c>
      <c r="E10" s="127" t="str">
        <f>+G2</f>
        <v>Ch. %</v>
      </c>
    </row>
    <row r="11" spans="1:5" ht="12.75">
      <c r="A11" s="55" t="s">
        <v>75</v>
      </c>
      <c r="B11" s="92"/>
      <c r="C11" s="92"/>
      <c r="D11" s="99"/>
      <c r="E11" s="71"/>
    </row>
    <row r="12" spans="1:5" ht="12.75">
      <c r="A12" s="59" t="s">
        <v>76</v>
      </c>
      <c r="B12" s="94">
        <v>530.002</v>
      </c>
      <c r="C12" s="94">
        <v>562.622</v>
      </c>
      <c r="D12" s="62">
        <f>C12-B12</f>
        <v>32.620000000000005</v>
      </c>
      <c r="E12" s="61">
        <f>C12/B12-1</f>
        <v>0.06154693755872631</v>
      </c>
    </row>
    <row r="13" spans="1:5" ht="12.75">
      <c r="A13" s="72" t="s">
        <v>77</v>
      </c>
      <c r="B13" s="120">
        <v>174</v>
      </c>
      <c r="C13" s="120">
        <v>186</v>
      </c>
      <c r="D13" s="121">
        <f>C13-B13</f>
        <v>12</v>
      </c>
      <c r="E13" s="122">
        <f>C13/B13-1</f>
        <v>0.06896551724137923</v>
      </c>
    </row>
    <row r="16" spans="1:5" ht="12.75">
      <c r="A16" s="128" t="s">
        <v>80</v>
      </c>
      <c r="B16" s="164">
        <f>B10</f>
        <v>43555</v>
      </c>
      <c r="C16" s="164">
        <f>C10</f>
        <v>43921</v>
      </c>
      <c r="D16" s="126" t="str">
        <f>+D10</f>
        <v>Ch.</v>
      </c>
      <c r="E16" s="127" t="str">
        <f>+E10</f>
        <v>Ch. %</v>
      </c>
    </row>
    <row r="17" spans="1:5" ht="12.75">
      <c r="A17" s="55" t="s">
        <v>53</v>
      </c>
      <c r="B17" s="76">
        <f>B7</f>
        <v>8.42123401</v>
      </c>
      <c r="C17" s="76">
        <f>D7</f>
        <v>8.415562400000002</v>
      </c>
      <c r="D17" s="57">
        <f>C17-B17</f>
        <v>-0.0056716099999967184</v>
      </c>
      <c r="E17" s="58">
        <f>C17/B17-1</f>
        <v>-0.0006734891814266231</v>
      </c>
    </row>
    <row r="18" spans="1:5" ht="12.75">
      <c r="A18" s="59" t="s">
        <v>60</v>
      </c>
      <c r="B18" s="78">
        <f>+Waste!B24</f>
        <v>330.7878178899999</v>
      </c>
      <c r="C18" s="78">
        <f>+Waste!C24</f>
        <v>349.1845902200001</v>
      </c>
      <c r="D18" s="99">
        <f>C18-B18</f>
        <v>18.396772330000147</v>
      </c>
      <c r="E18" s="71">
        <f>C18/B18-1</f>
        <v>0.05561502369509208</v>
      </c>
    </row>
    <row r="19" spans="1:5" ht="12.75">
      <c r="A19" s="72" t="s">
        <v>57</v>
      </c>
      <c r="B19" s="100">
        <f>B17/B18</f>
        <v>0.025458114097782144</v>
      </c>
      <c r="C19" s="100">
        <f>C17/C18</f>
        <v>0.024100612214009404</v>
      </c>
      <c r="D19" s="101"/>
      <c r="E19" s="81"/>
    </row>
  </sheetData>
  <sheetProtection/>
  <printOptions/>
  <pageMargins left="0.75" right="0.75" top="1" bottom="1" header="0.5" footer="0.5"/>
  <pageSetup orientation="portrait" paperSize="9"/>
  <ignoredErrors>
    <ignoredError sqref="C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2020-05-07T12:25:29Z</dcterms:modified>
  <cp:category/>
  <cp:version/>
  <cp:contentType/>
  <cp:contentStatus/>
</cp:coreProperties>
</file>